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19200" windowHeight="7305" firstSheet="2" activeTab="2"/>
  </bookViews>
  <sheets>
    <sheet name="Лист2" sheetId="2" r:id="rId1"/>
    <sheet name="Лист2 (2)" sheetId="3" r:id="rId2"/>
    <sheet name="28.03.2022" sheetId="17" r:id="rId3"/>
  </sheets>
  <externalReferences>
    <externalReference r:id="rId4"/>
  </externalReferences>
  <definedNames>
    <definedName name="_xlnm.Print_Area" localSheetId="2">'28.03.2022'!$A$1:$H$789</definedName>
  </definedNames>
  <calcPr calcId="145621"/>
</workbook>
</file>

<file path=xl/calcChain.xml><?xml version="1.0" encoding="utf-8"?>
<calcChain xmlns="http://schemas.openxmlformats.org/spreadsheetml/2006/main">
  <c r="G369" i="17" l="1"/>
  <c r="G360" i="17"/>
  <c r="F360" i="17"/>
  <c r="E360" i="17"/>
  <c r="G344" i="17"/>
  <c r="G343" i="17" s="1"/>
  <c r="G342" i="17" s="1"/>
  <c r="G341" i="17" s="1"/>
  <c r="H699" i="17"/>
  <c r="G698" i="17"/>
  <c r="F698" i="17"/>
  <c r="H698" i="17" s="1"/>
  <c r="E698" i="17"/>
  <c r="H356" i="17"/>
  <c r="G355" i="17"/>
  <c r="H355" i="17" s="1"/>
  <c r="F355" i="17"/>
  <c r="E355" i="17"/>
  <c r="H681" i="17"/>
  <c r="H680" i="17"/>
  <c r="G680" i="17"/>
  <c r="F680" i="17"/>
  <c r="E680" i="17"/>
  <c r="H739" i="17"/>
  <c r="H738" i="17"/>
  <c r="G738" i="17"/>
  <c r="F738" i="17"/>
  <c r="E738" i="17"/>
  <c r="H737" i="17"/>
  <c r="G736" i="17"/>
  <c r="F736" i="17"/>
  <c r="H736" i="17" s="1"/>
  <c r="E736" i="17"/>
  <c r="H340" i="17"/>
  <c r="G339" i="17"/>
  <c r="H339" i="17" s="1"/>
  <c r="F339" i="17"/>
  <c r="E339" i="17"/>
  <c r="G337" i="17"/>
  <c r="G336" i="17" s="1"/>
  <c r="E337" i="17"/>
  <c r="F337" i="17" s="1"/>
  <c r="F336" i="17" s="1"/>
  <c r="E317" i="17"/>
  <c r="F317" i="17"/>
  <c r="G317" i="17"/>
  <c r="H774" i="17"/>
  <c r="H773" i="17"/>
  <c r="G773" i="17"/>
  <c r="F773" i="17"/>
  <c r="E773" i="17"/>
  <c r="H745" i="17"/>
  <c r="G744" i="17"/>
  <c r="H744" i="17" s="1"/>
  <c r="F744" i="17"/>
  <c r="E744" i="17"/>
  <c r="H743" i="17"/>
  <c r="G742" i="17"/>
  <c r="H742" i="17" s="1"/>
  <c r="F742" i="17"/>
  <c r="E742" i="17"/>
  <c r="H705" i="17"/>
  <c r="H704" i="17"/>
  <c r="G704" i="17"/>
  <c r="F704" i="17"/>
  <c r="E704" i="17"/>
  <c r="H537" i="17"/>
  <c r="G536" i="17"/>
  <c r="H536" i="17" s="1"/>
  <c r="F536" i="17"/>
  <c r="E536" i="17"/>
  <c r="H43" i="17"/>
  <c r="H42" i="17"/>
  <c r="G42" i="17"/>
  <c r="F42" i="17"/>
  <c r="E42" i="17"/>
  <c r="H695" i="17"/>
  <c r="G694" i="17"/>
  <c r="H694" i="17" s="1"/>
  <c r="F694" i="17"/>
  <c r="E694" i="17"/>
  <c r="E457" i="17"/>
  <c r="E456" i="17" s="1"/>
  <c r="G456" i="17"/>
  <c r="F456" i="17"/>
  <c r="H211" i="17"/>
  <c r="G210" i="17"/>
  <c r="G209" i="17" s="1"/>
  <c r="F210" i="17"/>
  <c r="E210" i="17"/>
  <c r="E209" i="17" s="1"/>
  <c r="F209" i="17"/>
  <c r="H185" i="17"/>
  <c r="G184" i="17"/>
  <c r="F184" i="17"/>
  <c r="E184" i="17"/>
  <c r="H770" i="17"/>
  <c r="G769" i="17"/>
  <c r="H769" i="17" s="1"/>
  <c r="E769" i="17"/>
  <c r="F769" i="17" s="1"/>
  <c r="H741" i="17"/>
  <c r="G740" i="17"/>
  <c r="H740" i="17" s="1"/>
  <c r="E740" i="17"/>
  <c r="F740" i="17" s="1"/>
  <c r="G545" i="17"/>
  <c r="F545" i="17"/>
  <c r="E545" i="17"/>
  <c r="G543" i="17"/>
  <c r="F543" i="17"/>
  <c r="E543" i="17"/>
  <c r="E541" i="17"/>
  <c r="F541" i="17"/>
  <c r="G541" i="17"/>
  <c r="H768" i="17"/>
  <c r="G767" i="17"/>
  <c r="H767" i="17" s="1"/>
  <c r="F767" i="17"/>
  <c r="E767" i="17"/>
  <c r="H754" i="17"/>
  <c r="G753" i="17"/>
  <c r="H753" i="17" s="1"/>
  <c r="F753" i="17"/>
  <c r="E753" i="17"/>
  <c r="H184" i="17" l="1"/>
  <c r="E336" i="17"/>
  <c r="H209" i="17"/>
  <c r="H210" i="17"/>
  <c r="H735" i="17" l="1"/>
  <c r="G734" i="17"/>
  <c r="F734" i="17"/>
  <c r="E734" i="17"/>
  <c r="F676" i="17"/>
  <c r="E676" i="17"/>
  <c r="H778" i="17"/>
  <c r="G777" i="17"/>
  <c r="E777" i="17"/>
  <c r="F777" i="17" s="1"/>
  <c r="H777" i="17" s="1"/>
  <c r="H470" i="17"/>
  <c r="G469" i="17"/>
  <c r="H469" i="17" s="1"/>
  <c r="F469" i="17"/>
  <c r="E469" i="17"/>
  <c r="E751" i="17"/>
  <c r="F751" i="17"/>
  <c r="G751" i="17"/>
  <c r="G53" i="17"/>
  <c r="F53" i="17"/>
  <c r="E53" i="17"/>
  <c r="G561" i="17"/>
  <c r="F561" i="17"/>
  <c r="E561" i="17"/>
  <c r="H564" i="17"/>
  <c r="H734" i="17" l="1"/>
  <c r="F403" i="17"/>
  <c r="F401" i="17"/>
  <c r="F400" i="17" s="1"/>
  <c r="H731" i="17" l="1"/>
  <c r="H369" i="17"/>
  <c r="G368" i="17"/>
  <c r="H368" i="17" s="1"/>
  <c r="F368" i="17"/>
  <c r="E368" i="17"/>
  <c r="H687" i="17"/>
  <c r="H685" i="17"/>
  <c r="G686" i="17"/>
  <c r="F686" i="17"/>
  <c r="E686" i="17"/>
  <c r="E684" i="17"/>
  <c r="G684" i="17"/>
  <c r="F684" i="17"/>
  <c r="H762" i="17"/>
  <c r="G761" i="17"/>
  <c r="F761" i="17"/>
  <c r="H761" i="17" s="1"/>
  <c r="E761" i="17"/>
  <c r="H776" i="17"/>
  <c r="G775" i="17"/>
  <c r="F775" i="17"/>
  <c r="E775" i="17"/>
  <c r="H760" i="17"/>
  <c r="G759" i="17"/>
  <c r="F759" i="17"/>
  <c r="E759" i="17"/>
  <c r="H782" i="17"/>
  <c r="G746" i="17"/>
  <c r="F746" i="17"/>
  <c r="E746" i="17"/>
  <c r="H697" i="17"/>
  <c r="G696" i="17"/>
  <c r="F696" i="17"/>
  <c r="E696" i="17"/>
  <c r="H531" i="17"/>
  <c r="H530" i="17"/>
  <c r="H529" i="17"/>
  <c r="E528" i="17"/>
  <c r="G528" i="17"/>
  <c r="F528" i="17"/>
  <c r="H527" i="17"/>
  <c r="H526" i="17"/>
  <c r="G524" i="17"/>
  <c r="F524" i="17"/>
  <c r="E524" i="17"/>
  <c r="G520" i="17"/>
  <c r="F520" i="17"/>
  <c r="E520" i="17"/>
  <c r="H523" i="17"/>
  <c r="H522" i="17"/>
  <c r="H261" i="17"/>
  <c r="E260" i="17"/>
  <c r="G260" i="17"/>
  <c r="H260" i="17" s="1"/>
  <c r="F260" i="17"/>
  <c r="H245" i="17"/>
  <c r="G244" i="17"/>
  <c r="F244" i="17"/>
  <c r="E244" i="17"/>
  <c r="H47" i="17"/>
  <c r="H45" i="17"/>
  <c r="E46" i="17"/>
  <c r="G46" i="17"/>
  <c r="F46" i="17"/>
  <c r="G44" i="17"/>
  <c r="F44" i="17"/>
  <c r="E44" i="17"/>
  <c r="H766" i="17"/>
  <c r="G781" i="17"/>
  <c r="H781" i="17" s="1"/>
  <c r="F781" i="17"/>
  <c r="E781" i="17"/>
  <c r="G765" i="17"/>
  <c r="F765" i="17"/>
  <c r="E765" i="17"/>
  <c r="H457" i="17"/>
  <c r="H456" i="17"/>
  <c r="H455" i="17"/>
  <c r="E454" i="17"/>
  <c r="G454" i="17"/>
  <c r="G453" i="17" s="1"/>
  <c r="F454" i="17"/>
  <c r="F453" i="17" s="1"/>
  <c r="H427" i="17"/>
  <c r="G426" i="17"/>
  <c r="G425" i="17" s="1"/>
  <c r="F426" i="17"/>
  <c r="F425" i="17" s="1"/>
  <c r="E426" i="17"/>
  <c r="E425" i="17" s="1"/>
  <c r="H227" i="17"/>
  <c r="E226" i="17"/>
  <c r="G226" i="17"/>
  <c r="F226" i="17"/>
  <c r="G224" i="17"/>
  <c r="H548" i="17"/>
  <c r="G547" i="17"/>
  <c r="F547" i="17"/>
  <c r="E547" i="17"/>
  <c r="H145" i="17"/>
  <c r="H143" i="17"/>
  <c r="H141" i="17"/>
  <c r="E144" i="17"/>
  <c r="G144" i="17"/>
  <c r="F144" i="17"/>
  <c r="E142" i="17"/>
  <c r="G142" i="17"/>
  <c r="F142" i="17"/>
  <c r="G140" i="17"/>
  <c r="F140" i="17"/>
  <c r="E140" i="17"/>
  <c r="H137" i="17"/>
  <c r="G136" i="17"/>
  <c r="H136" i="17" s="1"/>
  <c r="F136" i="17"/>
  <c r="E136" i="17"/>
  <c r="G112" i="17"/>
  <c r="G111" i="17" s="1"/>
  <c r="E112" i="17"/>
  <c r="F112" i="17"/>
  <c r="G411" i="17"/>
  <c r="G410" i="17" s="1"/>
  <c r="G408" i="17"/>
  <c r="G407" i="17" s="1"/>
  <c r="H683" i="17"/>
  <c r="E682" i="17"/>
  <c r="G682" i="17"/>
  <c r="F682" i="17"/>
  <c r="H468" i="17"/>
  <c r="G467" i="17"/>
  <c r="G466" i="17" s="1"/>
  <c r="F467" i="17"/>
  <c r="F466" i="17" s="1"/>
  <c r="E467" i="17"/>
  <c r="E466" i="17" s="1"/>
  <c r="H750" i="17"/>
  <c r="G748" i="17"/>
  <c r="F748" i="17"/>
  <c r="E748" i="17"/>
  <c r="H713" i="17"/>
  <c r="G712" i="17"/>
  <c r="F712" i="17"/>
  <c r="E712" i="17"/>
  <c r="H404" i="17"/>
  <c r="H402" i="17"/>
  <c r="G403" i="17"/>
  <c r="H403" i="17" s="1"/>
  <c r="E403" i="17"/>
  <c r="G401" i="17"/>
  <c r="E401" i="17"/>
  <c r="H397" i="17"/>
  <c r="G396" i="17"/>
  <c r="F396" i="17"/>
  <c r="E396" i="17"/>
  <c r="H142" i="17" l="1"/>
  <c r="H686" i="17"/>
  <c r="H400" i="17"/>
  <c r="G400" i="17"/>
  <c r="H453" i="17"/>
  <c r="H775" i="17"/>
  <c r="H765" i="17"/>
  <c r="H696" i="17"/>
  <c r="H396" i="17"/>
  <c r="H144" i="17"/>
  <c r="H140" i="17"/>
  <c r="H684" i="17"/>
  <c r="H759" i="17"/>
  <c r="H528" i="17"/>
  <c r="H46" i="17"/>
  <c r="H44" i="17"/>
  <c r="H425" i="17"/>
  <c r="H454" i="17"/>
  <c r="H226" i="17"/>
  <c r="H547" i="17"/>
  <c r="H682" i="17"/>
  <c r="H466" i="17"/>
  <c r="E453" i="17"/>
  <c r="G406" i="17"/>
  <c r="G405" i="17" s="1"/>
  <c r="H712" i="17"/>
  <c r="H426" i="17"/>
  <c r="E400" i="17"/>
  <c r="H467" i="17"/>
  <c r="H401" i="17"/>
  <c r="H27" i="17" l="1"/>
  <c r="E26" i="17"/>
  <c r="G26" i="17"/>
  <c r="F26" i="17"/>
  <c r="H26" i="17" l="1"/>
  <c r="G783" i="17"/>
  <c r="G779" i="17"/>
  <c r="G771" i="17"/>
  <c r="G763" i="17"/>
  <c r="G757" i="17"/>
  <c r="G755" i="17"/>
  <c r="G732" i="17"/>
  <c r="G730" i="17"/>
  <c r="G728" i="17"/>
  <c r="G726" i="17"/>
  <c r="G724" i="17"/>
  <c r="G722" i="17"/>
  <c r="G720" i="17"/>
  <c r="G718" i="17"/>
  <c r="G716" i="17"/>
  <c r="G714" i="17"/>
  <c r="G710" i="17"/>
  <c r="G708" i="17"/>
  <c r="G706" i="17"/>
  <c r="G702" i="17"/>
  <c r="G690" i="17"/>
  <c r="G688" i="17"/>
  <c r="G675" i="17"/>
  <c r="G674" i="17" s="1"/>
  <c r="G595" i="17"/>
  <c r="G594" i="17" s="1"/>
  <c r="G591" i="17"/>
  <c r="G590" i="17" s="1"/>
  <c r="G588" i="17"/>
  <c r="G587" i="17" s="1"/>
  <c r="G581" i="17"/>
  <c r="G580" i="17"/>
  <c r="G571" i="17"/>
  <c r="G570" i="17" s="1"/>
  <c r="G569" i="17"/>
  <c r="G567" i="17"/>
  <c r="G557" i="17"/>
  <c r="G555" i="17" s="1"/>
  <c r="G551" i="17"/>
  <c r="G533" i="17"/>
  <c r="G532" i="17" s="1"/>
  <c r="G518" i="17"/>
  <c r="G516" i="17"/>
  <c r="G511" i="17"/>
  <c r="G509" i="17"/>
  <c r="G507" i="17"/>
  <c r="G503" i="17"/>
  <c r="G480" i="17"/>
  <c r="G479" i="17" s="1"/>
  <c r="G477" i="17"/>
  <c r="G476" i="17" s="1"/>
  <c r="G474" i="17"/>
  <c r="G473" i="17" s="1"/>
  <c r="G464" i="17"/>
  <c r="G463" i="17" s="1"/>
  <c r="G462" i="17"/>
  <c r="G461" i="17" s="1"/>
  <c r="G460" i="17" s="1"/>
  <c r="G449" i="17"/>
  <c r="G448" i="17" s="1"/>
  <c r="G447" i="17"/>
  <c r="G446" i="17" s="1"/>
  <c r="G423" i="17"/>
  <c r="G421" i="17"/>
  <c r="G398" i="17"/>
  <c r="G395" i="17" s="1"/>
  <c r="G394" i="17" s="1"/>
  <c r="G373" i="17"/>
  <c r="G372" i="17" s="1"/>
  <c r="G371" i="17" s="1"/>
  <c r="G366" i="17"/>
  <c r="G358" i="17"/>
  <c r="G357" i="17" s="1"/>
  <c r="G353" i="17"/>
  <c r="G352" i="17" s="1"/>
  <c r="G348" i="17"/>
  <c r="G334" i="17"/>
  <c r="G332" i="17"/>
  <c r="G330" i="17"/>
  <c r="G326" i="17"/>
  <c r="G323" i="17"/>
  <c r="G319" i="17"/>
  <c r="G310" i="17"/>
  <c r="G307" i="17"/>
  <c r="G303" i="17"/>
  <c r="G294" i="17"/>
  <c r="G290" i="17"/>
  <c r="G285" i="17"/>
  <c r="G284" i="17" s="1"/>
  <c r="G282" i="17"/>
  <c r="G281" i="17" s="1"/>
  <c r="G279" i="17"/>
  <c r="G278" i="17" s="1"/>
  <c r="G274" i="17"/>
  <c r="G264" i="17"/>
  <c r="G262" i="17"/>
  <c r="G249" i="17"/>
  <c r="G242" i="17"/>
  <c r="G240" i="17"/>
  <c r="G238" i="17"/>
  <c r="G236" i="17"/>
  <c r="G234" i="17"/>
  <c r="G229" i="17"/>
  <c r="G228" i="17" s="1"/>
  <c r="G222" i="17"/>
  <c r="G215" i="17"/>
  <c r="G206" i="17"/>
  <c r="G201" i="17"/>
  <c r="G199" i="17"/>
  <c r="G197" i="17"/>
  <c r="G195" i="17"/>
  <c r="G193" i="17"/>
  <c r="G190" i="17"/>
  <c r="G188" i="17"/>
  <c r="G186" i="17"/>
  <c r="G182" i="17"/>
  <c r="G180" i="17"/>
  <c r="G177" i="17"/>
  <c r="G165" i="17"/>
  <c r="G164" i="17" s="1"/>
  <c r="G151" i="17"/>
  <c r="G150" i="17" s="1"/>
  <c r="G146" i="17"/>
  <c r="G138" i="17"/>
  <c r="G120" i="17"/>
  <c r="G106" i="17"/>
  <c r="G105" i="17" s="1"/>
  <c r="G104" i="17" s="1"/>
  <c r="G101" i="17"/>
  <c r="G99" i="17"/>
  <c r="G97" i="17"/>
  <c r="G96" i="17" s="1"/>
  <c r="G93" i="17"/>
  <c r="G92" i="17" s="1"/>
  <c r="G90" i="17"/>
  <c r="G89" i="17" s="1"/>
  <c r="G83" i="17"/>
  <c r="G82" i="17" s="1"/>
  <c r="G81" i="17" s="1"/>
  <c r="G78" i="17"/>
  <c r="G76" i="17"/>
  <c r="G71" i="17"/>
  <c r="G70" i="17" s="1"/>
  <c r="G61" i="17"/>
  <c r="G60" i="17" s="1"/>
  <c r="G58" i="17"/>
  <c r="G57" i="17" s="1"/>
  <c r="G51" i="17"/>
  <c r="G40" i="17"/>
  <c r="G36" i="17"/>
  <c r="G35" i="17" s="1"/>
  <c r="G31" i="17"/>
  <c r="G28" i="17" s="1"/>
  <c r="G22" i="17"/>
  <c r="G21" i="17" s="1"/>
  <c r="G19" i="17"/>
  <c r="G18" i="17" s="1"/>
  <c r="H784" i="17"/>
  <c r="H772" i="17"/>
  <c r="H764" i="17"/>
  <c r="H758" i="17"/>
  <c r="H756" i="17"/>
  <c r="H752" i="17"/>
  <c r="H751" i="17"/>
  <c r="H749" i="17"/>
  <c r="H747" i="17"/>
  <c r="H733" i="17"/>
  <c r="H723" i="17"/>
  <c r="H721" i="17"/>
  <c r="H717" i="17"/>
  <c r="H715" i="17"/>
  <c r="H711" i="17"/>
  <c r="H709" i="17"/>
  <c r="H707" i="17"/>
  <c r="H703" i="17"/>
  <c r="H689" i="17"/>
  <c r="H679" i="17"/>
  <c r="H678" i="17"/>
  <c r="H676" i="17"/>
  <c r="H672" i="17"/>
  <c r="H671" i="17"/>
  <c r="H668" i="17"/>
  <c r="H666" i="17"/>
  <c r="H664" i="17"/>
  <c r="H662" i="17"/>
  <c r="H660" i="17"/>
  <c r="H658" i="17"/>
  <c r="H656" i="17"/>
  <c r="H654" i="17"/>
  <c r="H652" i="17"/>
  <c r="H650" i="17"/>
  <c r="H648" i="17"/>
  <c r="H646" i="17"/>
  <c r="H644" i="17"/>
  <c r="H642" i="17"/>
  <c r="H640" i="17"/>
  <c r="H636" i="17"/>
  <c r="H635" i="17"/>
  <c r="H633" i="17"/>
  <c r="H627" i="17"/>
  <c r="H625" i="17"/>
  <c r="H623" i="17"/>
  <c r="H621" i="17"/>
  <c r="H619" i="17"/>
  <c r="H615" i="17"/>
  <c r="H614" i="17"/>
  <c r="H613" i="17"/>
  <c r="H611" i="17"/>
  <c r="H610" i="17"/>
  <c r="H608" i="17"/>
  <c r="H605" i="17"/>
  <c r="H604" i="17"/>
  <c r="H601" i="17"/>
  <c r="H599" i="17"/>
  <c r="H596" i="17"/>
  <c r="H589" i="17"/>
  <c r="H585" i="17"/>
  <c r="H579" i="17"/>
  <c r="H578" i="17"/>
  <c r="H577" i="17"/>
  <c r="H576" i="17"/>
  <c r="H572" i="17"/>
  <c r="H568" i="17"/>
  <c r="H565" i="17"/>
  <c r="H563" i="17"/>
  <c r="H562" i="17"/>
  <c r="H558" i="17"/>
  <c r="H554" i="17"/>
  <c r="H553" i="17"/>
  <c r="H552" i="17"/>
  <c r="H525" i="17"/>
  <c r="H521" i="17"/>
  <c r="H519" i="17"/>
  <c r="H517" i="17"/>
  <c r="H515" i="17"/>
  <c r="H510" i="17"/>
  <c r="H506" i="17"/>
  <c r="H494" i="17"/>
  <c r="H492" i="17"/>
  <c r="H490" i="17"/>
  <c r="H488" i="17"/>
  <c r="H486" i="17"/>
  <c r="H481" i="17"/>
  <c r="H478" i="17"/>
  <c r="H475" i="17"/>
  <c r="H465" i="17"/>
  <c r="H452" i="17"/>
  <c r="H450" i="17"/>
  <c r="H442" i="17"/>
  <c r="H437" i="17"/>
  <c r="H432" i="17"/>
  <c r="H422" i="17"/>
  <c r="H417" i="17"/>
  <c r="H415" i="17"/>
  <c r="H409" i="17"/>
  <c r="H399" i="17"/>
  <c r="H392" i="17"/>
  <c r="H391" i="17"/>
  <c r="H389" i="17"/>
  <c r="H384" i="17"/>
  <c r="H382" i="17"/>
  <c r="H377" i="17"/>
  <c r="H376" i="17"/>
  <c r="H367" i="17"/>
  <c r="H362" i="17"/>
  <c r="H361" i="17"/>
  <c r="H360" i="17"/>
  <c r="H349" i="17"/>
  <c r="H347" i="17"/>
  <c r="H345" i="17"/>
  <c r="H335" i="17"/>
  <c r="H329" i="17"/>
  <c r="H328" i="17"/>
  <c r="H325" i="17"/>
  <c r="H322" i="17"/>
  <c r="H315" i="17"/>
  <c r="H313" i="17"/>
  <c r="H309" i="17"/>
  <c r="H306" i="17"/>
  <c r="H297" i="17"/>
  <c r="H293" i="17"/>
  <c r="H291" i="17"/>
  <c r="H283" i="17"/>
  <c r="H280" i="17"/>
  <c r="H273" i="17"/>
  <c r="H271" i="17"/>
  <c r="H269" i="17"/>
  <c r="H267" i="17"/>
  <c r="H265" i="17"/>
  <c r="H263" i="17"/>
  <c r="H259" i="17"/>
  <c r="H258" i="17"/>
  <c r="H256" i="17"/>
  <c r="H254" i="17"/>
  <c r="H253" i="17"/>
  <c r="H251" i="17"/>
  <c r="H250" i="17"/>
  <c r="H248" i="17"/>
  <c r="H246" i="17"/>
  <c r="H241" i="17"/>
  <c r="H237" i="17"/>
  <c r="H223" i="17"/>
  <c r="H219" i="17"/>
  <c r="H216" i="17"/>
  <c r="H196" i="17"/>
  <c r="H194" i="17"/>
  <c r="H191" i="17"/>
  <c r="H189" i="17"/>
  <c r="H187" i="17"/>
  <c r="H183" i="17"/>
  <c r="H179" i="17"/>
  <c r="H178" i="17"/>
  <c r="H173" i="17"/>
  <c r="H166" i="17"/>
  <c r="H161" i="17"/>
  <c r="H160" i="17"/>
  <c r="H159" i="17"/>
  <c r="H158" i="17"/>
  <c r="H157" i="17"/>
  <c r="H156" i="17"/>
  <c r="H155" i="17"/>
  <c r="H154" i="17"/>
  <c r="H153" i="17"/>
  <c r="H147" i="17"/>
  <c r="H139" i="17"/>
  <c r="H135" i="17"/>
  <c r="H133" i="17"/>
  <c r="H131" i="17"/>
  <c r="H129" i="17"/>
  <c r="H127" i="17"/>
  <c r="H126" i="17"/>
  <c r="H125" i="17"/>
  <c r="H123" i="17"/>
  <c r="H116" i="17"/>
  <c r="H113" i="17"/>
  <c r="H110" i="17"/>
  <c r="H107" i="17"/>
  <c r="H102" i="17"/>
  <c r="H100" i="17"/>
  <c r="H94" i="17"/>
  <c r="H91" i="17"/>
  <c r="H84" i="17"/>
  <c r="H79" i="17"/>
  <c r="H77" i="17"/>
  <c r="H72" i="17"/>
  <c r="H67" i="17"/>
  <c r="H62" i="17"/>
  <c r="H59" i="17"/>
  <c r="H54" i="17"/>
  <c r="H52" i="17"/>
  <c r="H39" i="17"/>
  <c r="H38" i="17"/>
  <c r="H37" i="17"/>
  <c r="H32" i="17"/>
  <c r="H25" i="17"/>
  <c r="H24" i="17"/>
  <c r="H23" i="17"/>
  <c r="H20" i="17"/>
  <c r="F783" i="17"/>
  <c r="H780" i="17"/>
  <c r="F771" i="17"/>
  <c r="F763" i="17"/>
  <c r="H763" i="17" s="1"/>
  <c r="F757" i="17"/>
  <c r="F755" i="17"/>
  <c r="H755" i="17" s="1"/>
  <c r="H748" i="17"/>
  <c r="H746" i="17"/>
  <c r="F732" i="17"/>
  <c r="H732" i="17" s="1"/>
  <c r="H727" i="17"/>
  <c r="F722" i="17"/>
  <c r="F720" i="17"/>
  <c r="H720" i="17" s="1"/>
  <c r="F716" i="17"/>
  <c r="F714" i="17"/>
  <c r="F710" i="17"/>
  <c r="F708" i="17"/>
  <c r="F706" i="17"/>
  <c r="F702" i="17"/>
  <c r="F693" i="17"/>
  <c r="F690" i="17"/>
  <c r="F688" i="17"/>
  <c r="F670" i="17"/>
  <c r="F669" i="17" s="1"/>
  <c r="H669" i="17" s="1"/>
  <c r="F667" i="17"/>
  <c r="H667" i="17" s="1"/>
  <c r="F665" i="17"/>
  <c r="H665" i="17" s="1"/>
  <c r="F663" i="17"/>
  <c r="H663" i="17" s="1"/>
  <c r="F661" i="17"/>
  <c r="H661" i="17" s="1"/>
  <c r="F659" i="17"/>
  <c r="H659" i="17" s="1"/>
  <c r="F657" i="17"/>
  <c r="H657" i="17" s="1"/>
  <c r="F655" i="17"/>
  <c r="H655" i="17" s="1"/>
  <c r="F653" i="17"/>
  <c r="H653" i="17" s="1"/>
  <c r="F651" i="17"/>
  <c r="H651" i="17" s="1"/>
  <c r="F649" i="17"/>
  <c r="H649" i="17" s="1"/>
  <c r="F647" i="17"/>
  <c r="H647" i="17" s="1"/>
  <c r="F645" i="17"/>
  <c r="H645" i="17" s="1"/>
  <c r="F643" i="17"/>
  <c r="H643" i="17" s="1"/>
  <c r="F641" i="17"/>
  <c r="H641" i="17" s="1"/>
  <c r="F639" i="17"/>
  <c r="F634" i="17"/>
  <c r="H634" i="17" s="1"/>
  <c r="F632" i="17"/>
  <c r="H632" i="17" s="1"/>
  <c r="F631" i="17"/>
  <c r="H631" i="17" s="1"/>
  <c r="F629" i="17"/>
  <c r="H629" i="17" s="1"/>
  <c r="F626" i="17"/>
  <c r="H626" i="17" s="1"/>
  <c r="F624" i="17"/>
  <c r="H624" i="17" s="1"/>
  <c r="F622" i="17"/>
  <c r="H622" i="17" s="1"/>
  <c r="F620" i="17"/>
  <c r="H620" i="17" s="1"/>
  <c r="F618" i="17"/>
  <c r="H618" i="17" s="1"/>
  <c r="F612" i="17"/>
  <c r="F611" i="17" s="1"/>
  <c r="F609" i="17"/>
  <c r="H609" i="17" s="1"/>
  <c r="F607" i="17"/>
  <c r="H607" i="17" s="1"/>
  <c r="F603" i="17"/>
  <c r="F602" i="17" s="1"/>
  <c r="F600" i="17"/>
  <c r="H600" i="17" s="1"/>
  <c r="F598" i="17"/>
  <c r="H598" i="17" s="1"/>
  <c r="F595" i="17"/>
  <c r="F594" i="17" s="1"/>
  <c r="F593" i="17" s="1"/>
  <c r="F591" i="17"/>
  <c r="F590" i="17" s="1"/>
  <c r="F588" i="17"/>
  <c r="F587" i="17" s="1"/>
  <c r="F586" i="17" s="1"/>
  <c r="F584" i="17"/>
  <c r="H584" i="17" s="1"/>
  <c r="F583" i="17"/>
  <c r="H583" i="17" s="1"/>
  <c r="F580" i="17"/>
  <c r="H580" i="17" s="1"/>
  <c r="F581" i="17"/>
  <c r="H581" i="17" s="1"/>
  <c r="F575" i="17"/>
  <c r="H575" i="17" s="1"/>
  <c r="F571" i="17"/>
  <c r="F570" i="17" s="1"/>
  <c r="F569" i="17"/>
  <c r="H569" i="17" s="1"/>
  <c r="F567" i="17"/>
  <c r="F566" i="17" s="1"/>
  <c r="F560" i="17"/>
  <c r="F557" i="17"/>
  <c r="F555" i="17" s="1"/>
  <c r="F551" i="17"/>
  <c r="F550" i="17" s="1"/>
  <c r="F549" i="17" s="1"/>
  <c r="H545" i="17"/>
  <c r="H535" i="17"/>
  <c r="F534" i="17"/>
  <c r="H524" i="17"/>
  <c r="F518" i="17"/>
  <c r="F516" i="17"/>
  <c r="F514" i="17"/>
  <c r="H514" i="17" s="1"/>
  <c r="H512" i="17"/>
  <c r="F509" i="17"/>
  <c r="F507" i="17"/>
  <c r="F505" i="17"/>
  <c r="H505" i="17" s="1"/>
  <c r="F499" i="17"/>
  <c r="F498" i="17" s="1"/>
  <c r="H498" i="17" s="1"/>
  <c r="F497" i="17"/>
  <c r="F496" i="17" s="1"/>
  <c r="F493" i="17"/>
  <c r="H493" i="17" s="1"/>
  <c r="F491" i="17"/>
  <c r="H491" i="17" s="1"/>
  <c r="F489" i="17"/>
  <c r="H489" i="17" s="1"/>
  <c r="F487" i="17"/>
  <c r="F485" i="17"/>
  <c r="H485" i="17" s="1"/>
  <c r="F480" i="17"/>
  <c r="F479" i="17" s="1"/>
  <c r="F477" i="17"/>
  <c r="F476" i="17" s="1"/>
  <c r="F474" i="17"/>
  <c r="F473" i="17" s="1"/>
  <c r="F464" i="17"/>
  <c r="F462" i="17"/>
  <c r="F461" i="17" s="1"/>
  <c r="F460" i="17" s="1"/>
  <c r="F451" i="17"/>
  <c r="H451" i="17" s="1"/>
  <c r="F449" i="17"/>
  <c r="F447" i="17"/>
  <c r="H447" i="17" s="1"/>
  <c r="F441" i="17"/>
  <c r="F440" i="17" s="1"/>
  <c r="F439" i="17" s="1"/>
  <c r="F438" i="17" s="1"/>
  <c r="H438" i="17" s="1"/>
  <c r="F436" i="17"/>
  <c r="F435" i="17" s="1"/>
  <c r="F434" i="17" s="1"/>
  <c r="F433" i="17" s="1"/>
  <c r="H433" i="17" s="1"/>
  <c r="F431" i="17"/>
  <c r="F430" i="17" s="1"/>
  <c r="F429" i="17" s="1"/>
  <c r="F428" i="17" s="1"/>
  <c r="H428" i="17" s="1"/>
  <c r="F423" i="17"/>
  <c r="F421" i="17"/>
  <c r="F416" i="17"/>
  <c r="F414" i="17"/>
  <c r="H414" i="17" s="1"/>
  <c r="H412" i="17"/>
  <c r="F411" i="17"/>
  <c r="F410" i="17" s="1"/>
  <c r="H410" i="17" s="1"/>
  <c r="F408" i="17"/>
  <c r="F407" i="17" s="1"/>
  <c r="H407" i="17" s="1"/>
  <c r="F398" i="17"/>
  <c r="F390" i="17"/>
  <c r="H390" i="17" s="1"/>
  <c r="F388" i="17"/>
  <c r="H388" i="17" s="1"/>
  <c r="F383" i="17"/>
  <c r="H383" i="17" s="1"/>
  <c r="F381" i="17"/>
  <c r="F375" i="17"/>
  <c r="H375" i="17" s="1"/>
  <c r="F373" i="17"/>
  <c r="F366" i="17"/>
  <c r="F353" i="17"/>
  <c r="F352" i="17" s="1"/>
  <c r="F348" i="17"/>
  <c r="H348" i="17" s="1"/>
  <c r="F346" i="17"/>
  <c r="H346" i="17" s="1"/>
  <c r="F344" i="17"/>
  <c r="F334" i="17"/>
  <c r="F330" i="17"/>
  <c r="H330" i="17" s="1"/>
  <c r="F326" i="17"/>
  <c r="H326" i="17" s="1"/>
  <c r="F323" i="17"/>
  <c r="F321" i="17"/>
  <c r="H321" i="17" s="1"/>
  <c r="F319" i="17"/>
  <c r="H318" i="17"/>
  <c r="H314" i="17"/>
  <c r="F310" i="17"/>
  <c r="H310" i="17" s="1"/>
  <c r="F307" i="17"/>
  <c r="H307" i="17" s="1"/>
  <c r="H305" i="17"/>
  <c r="H304" i="17"/>
  <c r="H296" i="17"/>
  <c r="H295" i="17"/>
  <c r="F290" i="17"/>
  <c r="H290" i="17" s="1"/>
  <c r="F285" i="17"/>
  <c r="F284" i="17" s="1"/>
  <c r="F282" i="17"/>
  <c r="H282" i="17" s="1"/>
  <c r="F279" i="17"/>
  <c r="F272" i="17"/>
  <c r="H272" i="17" s="1"/>
  <c r="F270" i="17"/>
  <c r="H270" i="17" s="1"/>
  <c r="F268" i="17"/>
  <c r="H268" i="17" s="1"/>
  <c r="F266" i="17"/>
  <c r="H266" i="17" s="1"/>
  <c r="F264" i="17"/>
  <c r="F262" i="17"/>
  <c r="H262" i="17" s="1"/>
  <c r="F257" i="17"/>
  <c r="H257" i="17" s="1"/>
  <c r="F255" i="17"/>
  <c r="H255" i="17" s="1"/>
  <c r="F252" i="17"/>
  <c r="H252" i="17" s="1"/>
  <c r="F249" i="17"/>
  <c r="H249" i="17" s="1"/>
  <c r="F247" i="17"/>
  <c r="H247" i="17" s="1"/>
  <c r="F242" i="17"/>
  <c r="F240" i="17"/>
  <c r="F238" i="17"/>
  <c r="H238" i="17" s="1"/>
  <c r="F236" i="17"/>
  <c r="H236" i="17" s="1"/>
  <c r="F234" i="17"/>
  <c r="H234" i="17" s="1"/>
  <c r="F224" i="17"/>
  <c r="H224" i="17" s="1"/>
  <c r="F222" i="17"/>
  <c r="H222" i="17" s="1"/>
  <c r="F221" i="17"/>
  <c r="F218" i="17"/>
  <c r="H218" i="17" s="1"/>
  <c r="F215" i="17"/>
  <c r="F207" i="17"/>
  <c r="H207" i="17" s="1"/>
  <c r="F201" i="17"/>
  <c r="F197" i="17"/>
  <c r="F195" i="17"/>
  <c r="F193" i="17"/>
  <c r="H193" i="17" s="1"/>
  <c r="F190" i="17"/>
  <c r="F188" i="17"/>
  <c r="F186" i="17"/>
  <c r="H186" i="17" s="1"/>
  <c r="F182" i="17"/>
  <c r="H182" i="17" s="1"/>
  <c r="F180" i="17"/>
  <c r="F177" i="17"/>
  <c r="H177" i="17" s="1"/>
  <c r="F172" i="17"/>
  <c r="H172" i="17" s="1"/>
  <c r="F168" i="17"/>
  <c r="F167" i="17" s="1"/>
  <c r="F164" i="17" s="1"/>
  <c r="F163" i="17" s="1"/>
  <c r="F162" i="17" s="1"/>
  <c r="F165" i="17"/>
  <c r="F151" i="17"/>
  <c r="F150" i="17" s="1"/>
  <c r="F149" i="17" s="1"/>
  <c r="F148" i="17" s="1"/>
  <c r="F146" i="17"/>
  <c r="F138" i="17"/>
  <c r="F134" i="17"/>
  <c r="H134" i="17" s="1"/>
  <c r="F132" i="17"/>
  <c r="H132" i="17" s="1"/>
  <c r="F130" i="17"/>
  <c r="H130" i="17" s="1"/>
  <c r="F128" i="17"/>
  <c r="H128" i="17" s="1"/>
  <c r="F124" i="17"/>
  <c r="H124" i="17" s="1"/>
  <c r="F122" i="17"/>
  <c r="H122" i="17" s="1"/>
  <c r="H121" i="17"/>
  <c r="F120" i="17"/>
  <c r="H120" i="17" s="1"/>
  <c r="F115" i="17"/>
  <c r="F114" i="17" s="1"/>
  <c r="H114" i="17" s="1"/>
  <c r="F111" i="17"/>
  <c r="H111" i="17" s="1"/>
  <c r="F109" i="17"/>
  <c r="F108" i="17" s="1"/>
  <c r="H108" i="17" s="1"/>
  <c r="F106" i="17"/>
  <c r="F105" i="17" s="1"/>
  <c r="F101" i="17"/>
  <c r="H101" i="17" s="1"/>
  <c r="F99" i="17"/>
  <c r="F97" i="17"/>
  <c r="H97" i="17" s="1"/>
  <c r="F96" i="17"/>
  <c r="F95" i="17" s="1"/>
  <c r="F93" i="17"/>
  <c r="F92" i="17" s="1"/>
  <c r="F90" i="17"/>
  <c r="F89" i="17" s="1"/>
  <c r="H86" i="17"/>
  <c r="F85" i="17"/>
  <c r="H85" i="17" s="1"/>
  <c r="F78" i="17"/>
  <c r="H78" i="17" s="1"/>
  <c r="F76" i="17"/>
  <c r="H76" i="17" s="1"/>
  <c r="F71" i="17"/>
  <c r="F69" i="17" s="1"/>
  <c r="F68" i="17" s="1"/>
  <c r="F66" i="17"/>
  <c r="F63" i="17"/>
  <c r="H63" i="17" s="1"/>
  <c r="F61" i="17"/>
  <c r="F60" i="17" s="1"/>
  <c r="F58" i="17"/>
  <c r="F57" i="17" s="1"/>
  <c r="F51" i="17"/>
  <c r="H41" i="17"/>
  <c r="F36" i="17"/>
  <c r="F31" i="17"/>
  <c r="F22" i="17"/>
  <c r="F21" i="17" s="1"/>
  <c r="F19" i="17"/>
  <c r="F18" i="17" s="1"/>
  <c r="F206" i="17" l="1"/>
  <c r="F630" i="17"/>
  <c r="H630" i="17" s="1"/>
  <c r="G701" i="17"/>
  <c r="H714" i="17"/>
  <c r="H507" i="17"/>
  <c r="F420" i="17"/>
  <c r="H334" i="17"/>
  <c r="G502" i="17"/>
  <c r="G233" i="17"/>
  <c r="G176" i="17"/>
  <c r="H197" i="17"/>
  <c r="H201" i="17"/>
  <c r="H279" i="17"/>
  <c r="H464" i="17"/>
  <c r="F104" i="17"/>
  <c r="F103" i="17" s="1"/>
  <c r="H716" i="17"/>
  <c r="H423" i="17"/>
  <c r="G214" i="17"/>
  <c r="G365" i="17"/>
  <c r="G364" i="17" s="1"/>
  <c r="G363" i="17" s="1"/>
  <c r="F365" i="17"/>
  <c r="F364" i="17" s="1"/>
  <c r="F363" i="17" s="1"/>
  <c r="H708" i="17"/>
  <c r="G459" i="17"/>
  <c r="H264" i="17"/>
  <c r="H771" i="17"/>
  <c r="H541" i="17"/>
  <c r="F540" i="17"/>
  <c r="H215" i="17"/>
  <c r="F638" i="17"/>
  <c r="F637" i="17" s="1"/>
  <c r="H497" i="17"/>
  <c r="G119" i="17"/>
  <c r="G118" i="17" s="1"/>
  <c r="F419" i="17"/>
  <c r="F418" i="17" s="1"/>
  <c r="H292" i="17"/>
  <c r="H320" i="17"/>
  <c r="H462" i="17"/>
  <c r="F40" i="17"/>
  <c r="F303" i="17"/>
  <c r="H303" i="17" s="1"/>
  <c r="F446" i="17"/>
  <c r="F445" i="17" s="1"/>
  <c r="F511" i="17"/>
  <c r="H511" i="17" s="1"/>
  <c r="H202" i="17"/>
  <c r="H235" i="17"/>
  <c r="H592" i="17"/>
  <c r="G75" i="17"/>
  <c r="G73" i="17" s="1"/>
  <c r="G540" i="17"/>
  <c r="G312" i="17"/>
  <c r="F448" i="17"/>
  <c r="H448" i="17" s="1"/>
  <c r="H188" i="17"/>
  <c r="F192" i="17"/>
  <c r="H146" i="17"/>
  <c r="F119" i="17"/>
  <c r="H115" i="17"/>
  <c r="F413" i="17"/>
  <c r="H413" i="17" s="1"/>
  <c r="F220" i="17"/>
  <c r="F214" i="17" s="1"/>
  <c r="H221" i="17"/>
  <c r="F372" i="17"/>
  <c r="F371" i="17" s="1"/>
  <c r="F370" i="17" s="1"/>
  <c r="H373" i="17"/>
  <c r="F533" i="17"/>
  <c r="F532" i="17" s="1"/>
  <c r="H534" i="17"/>
  <c r="H638" i="17"/>
  <c r="H677" i="17"/>
  <c r="F675" i="17"/>
  <c r="H421" i="17"/>
  <c r="H546" i="17"/>
  <c r="F199" i="17"/>
  <c r="F176" i="17" s="1"/>
  <c r="F175" i="17" s="1"/>
  <c r="H200" i="17"/>
  <c r="F274" i="17"/>
  <c r="F233" i="17" s="1"/>
  <c r="H275" i="17"/>
  <c r="F358" i="17"/>
  <c r="F357" i="17" s="1"/>
  <c r="H359" i="17"/>
  <c r="H504" i="17"/>
  <c r="F503" i="17"/>
  <c r="H602" i="17"/>
  <c r="F724" i="17"/>
  <c r="F701" i="17" s="1"/>
  <c r="H725" i="17"/>
  <c r="H374" i="17"/>
  <c r="H449" i="17"/>
  <c r="H639" i="17"/>
  <c r="F64" i="17"/>
  <c r="H64" i="17" s="1"/>
  <c r="H66" i="17"/>
  <c r="F332" i="17"/>
  <c r="H332" i="17" s="1"/>
  <c r="H333" i="17"/>
  <c r="H719" i="17"/>
  <c r="F718" i="17"/>
  <c r="H167" i="17"/>
  <c r="H239" i="17"/>
  <c r="H308" i="17"/>
  <c r="H603" i="17"/>
  <c r="F50" i="17"/>
  <c r="F49" i="17" s="1"/>
  <c r="F48" i="17" s="1"/>
  <c r="F65" i="17"/>
  <c r="H65" i="17" s="1"/>
  <c r="F229" i="17"/>
  <c r="F228" i="17" s="1"/>
  <c r="H228" i="17" s="1"/>
  <c r="H230" i="17"/>
  <c r="F574" i="17"/>
  <c r="H574" i="17" s="1"/>
  <c r="F573" i="17"/>
  <c r="H573" i="17" s="1"/>
  <c r="F692" i="17"/>
  <c r="H692" i="17" s="1"/>
  <c r="H693" i="17"/>
  <c r="F728" i="17"/>
  <c r="H728" i="17" s="1"/>
  <c r="H729" i="17"/>
  <c r="H40" i="17"/>
  <c r="H138" i="17"/>
  <c r="H195" i="17"/>
  <c r="H206" i="17"/>
  <c r="H323" i="17"/>
  <c r="H518" i="17"/>
  <c r="H690" i="17"/>
  <c r="H757" i="17"/>
  <c r="H783" i="17"/>
  <c r="F387" i="17"/>
  <c r="F484" i="17"/>
  <c r="F495" i="17"/>
  <c r="H495" i="17" s="1"/>
  <c r="F726" i="17"/>
  <c r="F730" i="17"/>
  <c r="H730" i="17" s="1"/>
  <c r="H112" i="17"/>
  <c r="H152" i="17"/>
  <c r="H168" i="17"/>
  <c r="H198" i="17"/>
  <c r="H217" i="17"/>
  <c r="H225" i="17"/>
  <c r="H286" i="17"/>
  <c r="H354" i="17"/>
  <c r="H542" i="17"/>
  <c r="H612" i="17"/>
  <c r="H244" i="17"/>
  <c r="H509" i="17"/>
  <c r="H520" i="17"/>
  <c r="H722" i="17"/>
  <c r="F75" i="17"/>
  <c r="F73" i="17" s="1"/>
  <c r="H73" i="17" s="1"/>
  <c r="F98" i="17"/>
  <c r="F88" i="17" s="1"/>
  <c r="F87" i="17" s="1"/>
  <c r="F294" i="17"/>
  <c r="H294" i="17" s="1"/>
  <c r="F312" i="17"/>
  <c r="F380" i="17"/>
  <c r="H380" i="17" s="1"/>
  <c r="F513" i="17"/>
  <c r="H513" i="17" s="1"/>
  <c r="F628" i="17"/>
  <c r="F779" i="17"/>
  <c r="H109" i="17"/>
  <c r="H208" i="17"/>
  <c r="H242" i="17"/>
  <c r="H327" i="17"/>
  <c r="H331" i="17"/>
  <c r="H337" i="17"/>
  <c r="H487" i="17"/>
  <c r="H499" i="17"/>
  <c r="H544" i="17"/>
  <c r="H181" i="17"/>
  <c r="H190" i="17"/>
  <c r="H199" i="17"/>
  <c r="H317" i="17"/>
  <c r="G420" i="17"/>
  <c r="G419" i="17" s="1"/>
  <c r="G418" i="17" s="1"/>
  <c r="F343" i="17"/>
  <c r="H243" i="17"/>
  <c r="H311" i="17"/>
  <c r="H324" i="17"/>
  <c r="H338" i="17"/>
  <c r="H344" i="17"/>
  <c r="H381" i="17"/>
  <c r="H424" i="17"/>
  <c r="H496" i="17"/>
  <c r="H508" i="17"/>
  <c r="H582" i="17"/>
  <c r="H670" i="17"/>
  <c r="H691" i="17"/>
  <c r="H240" i="17"/>
  <c r="H319" i="17"/>
  <c r="H516" i="17"/>
  <c r="H688" i="17"/>
  <c r="H99" i="17"/>
  <c r="G98" i="17"/>
  <c r="F278" i="17"/>
  <c r="H278" i="17" s="1"/>
  <c r="H430" i="17"/>
  <c r="F463" i="17"/>
  <c r="H463" i="17" s="1"/>
  <c r="H431" i="17"/>
  <c r="H435" i="17"/>
  <c r="H439" i="17"/>
  <c r="H567" i="17"/>
  <c r="H436" i="17"/>
  <c r="H440" i="17"/>
  <c r="H434" i="17"/>
  <c r="H429" i="17"/>
  <c r="H441" i="17"/>
  <c r="H591" i="17"/>
  <c r="H590" i="17"/>
  <c r="H710" i="17"/>
  <c r="H595" i="17"/>
  <c r="H473" i="17"/>
  <c r="H474" i="17"/>
  <c r="H284" i="17"/>
  <c r="H352" i="17"/>
  <c r="F171" i="17"/>
  <c r="F170" i="17" s="1"/>
  <c r="F169" i="17" s="1"/>
  <c r="H169" i="17" s="1"/>
  <c r="F281" i="17"/>
  <c r="H281" i="17" s="1"/>
  <c r="H151" i="17"/>
  <c r="H89" i="17"/>
  <c r="H93" i="17"/>
  <c r="H285" i="17"/>
  <c r="H408" i="17"/>
  <c r="H416" i="17"/>
  <c r="H411" i="17"/>
  <c r="F395" i="17"/>
  <c r="H395" i="17" s="1"/>
  <c r="H398" i="17"/>
  <c r="H353" i="17"/>
  <c r="H90" i="17"/>
  <c r="H106" i="17"/>
  <c r="G69" i="17"/>
  <c r="G68" i="17" s="1"/>
  <c r="H68" i="17" s="1"/>
  <c r="H92" i="17"/>
  <c r="H61" i="17"/>
  <c r="H60" i="17"/>
  <c r="F56" i="17"/>
  <c r="F55" i="17" s="1"/>
  <c r="H51" i="17"/>
  <c r="H18" i="17"/>
  <c r="F17" i="17"/>
  <c r="F16" i="17" s="1"/>
  <c r="H19" i="17"/>
  <c r="H588" i="17"/>
  <c r="H571" i="17"/>
  <c r="H570" i="17"/>
  <c r="H706" i="17"/>
  <c r="H561" i="17"/>
  <c r="H479" i="17"/>
  <c r="H480" i="17"/>
  <c r="H476" i="17"/>
  <c r="H477" i="17"/>
  <c r="F556" i="17"/>
  <c r="H557" i="17"/>
  <c r="H555" i="17"/>
  <c r="H551" i="17"/>
  <c r="G586" i="17"/>
  <c r="H586" i="17" s="1"/>
  <c r="H587" i="17"/>
  <c r="G566" i="17"/>
  <c r="H566" i="17" s="1"/>
  <c r="G560" i="17"/>
  <c r="G556" i="17"/>
  <c r="H556" i="17" s="1"/>
  <c r="G550" i="17"/>
  <c r="G539" i="17"/>
  <c r="G538" i="17" s="1"/>
  <c r="H532" i="17"/>
  <c r="H316" i="17"/>
  <c r="G289" i="17"/>
  <c r="G288" i="17" s="1"/>
  <c r="G163" i="17"/>
  <c r="G162" i="17" s="1"/>
  <c r="H162" i="17" s="1"/>
  <c r="H164" i="17"/>
  <c r="H165" i="17"/>
  <c r="H150" i="17"/>
  <c r="G149" i="17"/>
  <c r="H104" i="17"/>
  <c r="H105" i="17"/>
  <c r="H71" i="17"/>
  <c r="H58" i="17"/>
  <c r="G50" i="17"/>
  <c r="G49" i="17" s="1"/>
  <c r="G48" i="17" s="1"/>
  <c r="G34" i="17"/>
  <c r="G33" i="17" s="1"/>
  <c r="H36" i="17"/>
  <c r="G30" i="17"/>
  <c r="G29" i="17" s="1"/>
  <c r="H22" i="17"/>
  <c r="H702" i="17"/>
  <c r="G593" i="17"/>
  <c r="H593" i="17" s="1"/>
  <c r="H594" i="17"/>
  <c r="H543" i="17"/>
  <c r="H503" i="17"/>
  <c r="G472" i="17"/>
  <c r="G471" i="17" s="1"/>
  <c r="H460" i="17"/>
  <c r="H461" i="17"/>
  <c r="G445" i="17"/>
  <c r="G444" i="17" s="1"/>
  <c r="H420" i="17"/>
  <c r="G370" i="17"/>
  <c r="H372" i="17"/>
  <c r="H366" i="17"/>
  <c r="G351" i="17"/>
  <c r="G350" i="17" s="1"/>
  <c r="H357" i="17"/>
  <c r="G302" i="17"/>
  <c r="G277" i="17"/>
  <c r="H180" i="17"/>
  <c r="G192" i="17"/>
  <c r="G103" i="17"/>
  <c r="H96" i="17"/>
  <c r="G95" i="17"/>
  <c r="H95" i="17" s="1"/>
  <c r="G80" i="17"/>
  <c r="G74" i="17"/>
  <c r="G56" i="17"/>
  <c r="H57" i="17"/>
  <c r="H53" i="17"/>
  <c r="H31" i="17"/>
  <c r="G17" i="17"/>
  <c r="H21" i="17"/>
  <c r="F28" i="17"/>
  <c r="H28" i="17" s="1"/>
  <c r="F30" i="17"/>
  <c r="F29" i="17" s="1"/>
  <c r="F74" i="17"/>
  <c r="F406" i="17"/>
  <c r="F559" i="17"/>
  <c r="F70" i="17"/>
  <c r="H70" i="17" s="1"/>
  <c r="F83" i="17"/>
  <c r="F118" i="17"/>
  <c r="F117" i="17" s="1"/>
  <c r="F351" i="17"/>
  <c r="F350" i="17" s="1"/>
  <c r="F379" i="17"/>
  <c r="H379" i="17" s="1"/>
  <c r="F378" i="17"/>
  <c r="H378" i="17" s="1"/>
  <c r="F539" i="17"/>
  <c r="F538" i="17" s="1"/>
  <c r="H637" i="17" l="1"/>
  <c r="F597" i="17"/>
  <c r="H597" i="17" s="1"/>
  <c r="G175" i="17"/>
  <c r="F674" i="17"/>
  <c r="F34" i="17"/>
  <c r="F33" i="17" s="1"/>
  <c r="F35" i="17"/>
  <c r="H370" i="17"/>
  <c r="H336" i="17"/>
  <c r="F302" i="17"/>
  <c r="F301" i="17" s="1"/>
  <c r="F300" i="17" s="1"/>
  <c r="H724" i="17"/>
  <c r="F502" i="17"/>
  <c r="H502" i="17" s="1"/>
  <c r="H274" i="17"/>
  <c r="F174" i="17"/>
  <c r="H192" i="17"/>
  <c r="H446" i="17"/>
  <c r="H48" i="17"/>
  <c r="H371" i="17"/>
  <c r="H726" i="17"/>
  <c r="F700" i="17"/>
  <c r="H363" i="17"/>
  <c r="F472" i="17"/>
  <c r="F471" i="17" s="1"/>
  <c r="H471" i="17" s="1"/>
  <c r="H75" i="17"/>
  <c r="H364" i="17"/>
  <c r="H718" i="17"/>
  <c r="H533" i="17"/>
  <c r="F444" i="17"/>
  <c r="F443" i="17" s="1"/>
  <c r="H419" i="17"/>
  <c r="H675" i="17"/>
  <c r="H312" i="17"/>
  <c r="F289" i="17"/>
  <c r="F288" i="17" s="1"/>
  <c r="F287" i="17" s="1"/>
  <c r="H779" i="17"/>
  <c r="F232" i="17"/>
  <c r="F231" i="17" s="1"/>
  <c r="H233" i="17"/>
  <c r="H33" i="17"/>
  <c r="H103" i="17"/>
  <c r="H229" i="17"/>
  <c r="H358" i="17"/>
  <c r="H74" i="17"/>
  <c r="H418" i="17"/>
  <c r="H170" i="17"/>
  <c r="H171" i="17"/>
  <c r="H176" i="17"/>
  <c r="F459" i="17"/>
  <c r="F458" i="17" s="1"/>
  <c r="F299" i="17"/>
  <c r="F342" i="17"/>
  <c r="H343" i="17"/>
  <c r="H628" i="17"/>
  <c r="F617" i="17"/>
  <c r="H540" i="17"/>
  <c r="F483" i="17"/>
  <c r="H484" i="17"/>
  <c r="H119" i="17"/>
  <c r="F82" i="17"/>
  <c r="F81" i="17" s="1"/>
  <c r="F80" i="17" s="1"/>
  <c r="H80" i="17" s="1"/>
  <c r="H83" i="17"/>
  <c r="H98" i="17"/>
  <c r="F386" i="17"/>
  <c r="H387" i="17"/>
  <c r="H220" i="17"/>
  <c r="F213" i="17"/>
  <c r="F212" i="17" s="1"/>
  <c r="H365" i="17"/>
  <c r="F277" i="17"/>
  <c r="F276" i="17" s="1"/>
  <c r="G559" i="17"/>
  <c r="H559" i="17" s="1"/>
  <c r="H538" i="17"/>
  <c r="F394" i="17"/>
  <c r="F393" i="17" s="1"/>
  <c r="H350" i="17"/>
  <c r="F405" i="17"/>
  <c r="H405" i="17" s="1"/>
  <c r="H406" i="17"/>
  <c r="G276" i="17"/>
  <c r="H29" i="17"/>
  <c r="H351" i="17"/>
  <c r="H69" i="17"/>
  <c r="H34" i="17"/>
  <c r="H35" i="17"/>
  <c r="H30" i="17"/>
  <c r="H560" i="17"/>
  <c r="H550" i="17"/>
  <c r="G549" i="17"/>
  <c r="H549" i="17" s="1"/>
  <c r="G393" i="17"/>
  <c r="G301" i="17"/>
  <c r="G287" i="17"/>
  <c r="H287" i="17" s="1"/>
  <c r="G213" i="17"/>
  <c r="H163" i="17"/>
  <c r="G148" i="17"/>
  <c r="H148" i="17" s="1"/>
  <c r="H149" i="17"/>
  <c r="H118" i="17"/>
  <c r="G117" i="17"/>
  <c r="H117" i="17" s="1"/>
  <c r="H50" i="17"/>
  <c r="H49" i="17"/>
  <c r="H674" i="17"/>
  <c r="G700" i="17"/>
  <c r="H539" i="17"/>
  <c r="G501" i="17"/>
  <c r="G458" i="17"/>
  <c r="H445" i="17"/>
  <c r="G232" i="17"/>
  <c r="H175" i="17"/>
  <c r="G88" i="17"/>
  <c r="G55" i="17"/>
  <c r="H55" i="17" s="1"/>
  <c r="H56" i="17"/>
  <c r="H17" i="17"/>
  <c r="G16" i="17"/>
  <c r="H302" i="17" l="1"/>
  <c r="H472" i="17"/>
  <c r="H289" i="17"/>
  <c r="H81" i="17"/>
  <c r="H288" i="17"/>
  <c r="F501" i="17"/>
  <c r="F500" i="17" s="1"/>
  <c r="H459" i="17"/>
  <c r="H82" i="17"/>
  <c r="H301" i="17"/>
  <c r="G300" i="17"/>
  <c r="H300" i="17" s="1"/>
  <c r="H458" i="17"/>
  <c r="F673" i="17"/>
  <c r="H701" i="17"/>
  <c r="H214" i="17"/>
  <c r="F385" i="17"/>
  <c r="H385" i="17" s="1"/>
  <c r="H386" i="17"/>
  <c r="F341" i="17"/>
  <c r="H341" i="17" s="1"/>
  <c r="H342" i="17"/>
  <c r="F616" i="17"/>
  <c r="H617" i="17"/>
  <c r="F298" i="17"/>
  <c r="H298" i="17" s="1"/>
  <c r="H299" i="17"/>
  <c r="F482" i="17"/>
  <c r="H482" i="17" s="1"/>
  <c r="H483" i="17"/>
  <c r="H276" i="17"/>
  <c r="H277" i="17"/>
  <c r="H394" i="17"/>
  <c r="H393" i="17"/>
  <c r="G212" i="17"/>
  <c r="H212" i="17" s="1"/>
  <c r="H213" i="17"/>
  <c r="H700" i="17"/>
  <c r="G673" i="17"/>
  <c r="G500" i="17"/>
  <c r="G443" i="17"/>
  <c r="H443" i="17" s="1"/>
  <c r="H444" i="17"/>
  <c r="H232" i="17"/>
  <c r="G231" i="17"/>
  <c r="H231" i="17" s="1"/>
  <c r="G174" i="17"/>
  <c r="H174" i="17" s="1"/>
  <c r="H88" i="17"/>
  <c r="G87" i="17"/>
  <c r="H87" i="17" s="1"/>
  <c r="H16" i="17"/>
  <c r="E693" i="17"/>
  <c r="E462" i="17"/>
  <c r="E575" i="17"/>
  <c r="E574" i="17" s="1"/>
  <c r="E85" i="17"/>
  <c r="F14" i="17" l="1"/>
  <c r="H500" i="17"/>
  <c r="H501" i="17"/>
  <c r="H673" i="17"/>
  <c r="F606" i="17"/>
  <c r="H606" i="17" s="1"/>
  <c r="H616" i="17"/>
  <c r="G14" i="17"/>
  <c r="E534" i="17"/>
  <c r="E221" i="17"/>
  <c r="E207" i="17"/>
  <c r="H14" i="17" l="1"/>
  <c r="E533" i="17"/>
  <c r="E532" i="17" s="1"/>
  <c r="E708" i="17"/>
  <c r="E480" i="17"/>
  <c r="E479" i="17" s="1"/>
  <c r="E690" i="17" l="1"/>
  <c r="E447" i="17" l="1"/>
  <c r="E199" i="17" l="1"/>
  <c r="E168" i="17"/>
  <c r="E165" i="17"/>
  <c r="E330" i="17" l="1"/>
  <c r="E518" i="17"/>
  <c r="E222" i="17"/>
  <c r="E692" i="17"/>
  <c r="E101" i="17"/>
  <c r="E99" i="17"/>
  <c r="E97" i="17"/>
  <c r="E98" i="17" l="1"/>
  <c r="E22" i="17"/>
  <c r="E21" i="17" s="1"/>
  <c r="E516" i="17" l="1"/>
  <c r="E499" i="17" l="1"/>
  <c r="E497" i="17"/>
  <c r="E688" i="17" l="1"/>
  <c r="E138" i="17" l="1"/>
  <c r="E224" i="17" l="1"/>
  <c r="E348" i="17" l="1"/>
  <c r="E588" i="17" l="1"/>
  <c r="E587" i="17" s="1"/>
  <c r="E586" i="17" s="1"/>
  <c r="E464" i="17"/>
  <c r="E463" i="17" s="1"/>
  <c r="E461" i="17"/>
  <c r="E460" i="17" s="1"/>
  <c r="E459" i="17" l="1"/>
  <c r="E458" i="17"/>
  <c r="E334" i="17" l="1"/>
  <c r="E262" i="17"/>
  <c r="E83" i="17" l="1"/>
  <c r="E249" i="17" l="1"/>
  <c r="E451" i="17" l="1"/>
  <c r="E449" i="17"/>
  <c r="E448" i="17" l="1"/>
  <c r="E675" i="17" l="1"/>
  <c r="E674" i="17" s="1"/>
  <c r="E718" i="17"/>
  <c r="E446" i="17"/>
  <c r="E445" i="17" s="1"/>
  <c r="E444" i="17" s="1"/>
  <c r="E398" i="17"/>
  <c r="E395" i="17" l="1"/>
  <c r="E394" i="17" s="1"/>
  <c r="E443" i="17"/>
  <c r="E732" i="17"/>
  <c r="E730" i="17"/>
  <c r="E728" i="17"/>
  <c r="E783" i="17"/>
  <c r="E779" i="17"/>
  <c r="E757" i="17"/>
  <c r="E726" i="17"/>
  <c r="E724" i="17"/>
  <c r="E771" i="17"/>
  <c r="E755" i="17"/>
  <c r="E722" i="17"/>
  <c r="E720" i="17"/>
  <c r="E716" i="17"/>
  <c r="E714" i="17"/>
  <c r="E763" i="17"/>
  <c r="E710" i="17"/>
  <c r="E706" i="17"/>
  <c r="E702" i="17"/>
  <c r="E312" i="17"/>
  <c r="E274" i="17"/>
  <c r="E242" i="17"/>
  <c r="E206" i="17"/>
  <c r="E201" i="17"/>
  <c r="E146" i="17"/>
  <c r="E134" i="17"/>
  <c r="E701" i="17" l="1"/>
  <c r="E700" i="17" s="1"/>
  <c r="E673" i="17" s="1"/>
  <c r="E393" i="17"/>
  <c r="E498" i="17" l="1"/>
  <c r="E496" i="17"/>
  <c r="E474" i="17"/>
  <c r="E473" i="17" s="1"/>
  <c r="E495" i="17" l="1"/>
  <c r="E285" i="17"/>
  <c r="E284" i="17" s="1"/>
  <c r="E96" i="17" l="1"/>
  <c r="E95" i="17" s="1"/>
  <c r="E229" i="17" l="1"/>
  <c r="E228" i="17" s="1"/>
  <c r="E598" i="17" l="1"/>
  <c r="E388" i="17" l="1"/>
  <c r="E514" i="17" l="1"/>
  <c r="E513" i="17" s="1"/>
  <c r="E670" i="17" l="1"/>
  <c r="E669" i="17" s="1"/>
  <c r="E441" i="17"/>
  <c r="E440" i="17" s="1"/>
  <c r="E439" i="17" s="1"/>
  <c r="E438" i="17" s="1"/>
  <c r="E511" i="17" l="1"/>
  <c r="E272" i="17"/>
  <c r="E509" i="17" l="1"/>
  <c r="E507" i="17" l="1"/>
  <c r="E505" i="17"/>
  <c r="E600" i="17" l="1"/>
  <c r="E115" i="17" l="1"/>
  <c r="E114" i="17" s="1"/>
  <c r="E383" i="17" l="1"/>
  <c r="E667" i="17"/>
  <c r="E665" i="17"/>
  <c r="E663" i="17"/>
  <c r="E659" i="17"/>
  <c r="E661" i="17"/>
  <c r="E657" i="17"/>
  <c r="E651" i="17"/>
  <c r="E655" i="17"/>
  <c r="E653" i="17"/>
  <c r="E649" i="17"/>
  <c r="E647" i="17"/>
  <c r="E645" i="17"/>
  <c r="E643" i="17"/>
  <c r="E639" i="17"/>
  <c r="E641" i="17"/>
  <c r="E638" i="17" l="1"/>
  <c r="E637" i="17" s="1"/>
  <c r="E220" i="17" l="1"/>
  <c r="E197" i="17"/>
  <c r="E177" i="17"/>
  <c r="E503" i="17" l="1"/>
  <c r="E502" i="17" s="1"/>
  <c r="E595" i="17"/>
  <c r="E594" i="17" s="1"/>
  <c r="E593" i="17" s="1"/>
  <c r="E501" i="17" l="1"/>
  <c r="E500" i="17" s="1"/>
  <c r="E583" i="17"/>
  <c r="E584" i="17"/>
  <c r="I604" i="17"/>
  <c r="E240" i="17"/>
  <c r="E332" i="17"/>
  <c r="E238" i="17"/>
  <c r="E236" i="17"/>
  <c r="E346" i="17"/>
  <c r="E326" i="17"/>
  <c r="E321" i="17"/>
  <c r="E319" i="17"/>
  <c r="E310" i="17"/>
  <c r="E323" i="17"/>
  <c r="E603" i="17" l="1"/>
  <c r="E602" i="17" s="1"/>
  <c r="E597" i="17" s="1"/>
  <c r="E190" i="17"/>
  <c r="E188" i="17"/>
  <c r="E631" i="17" l="1"/>
  <c r="E629" i="17"/>
  <c r="B493" i="17"/>
  <c r="E491" i="17"/>
  <c r="E381" i="17" l="1"/>
  <c r="E380" i="17" s="1"/>
  <c r="E378" i="17" l="1"/>
  <c r="E379" i="17"/>
  <c r="E130" i="17"/>
  <c r="E111" i="17"/>
  <c r="E609" i="17" l="1"/>
  <c r="E607" i="17"/>
  <c r="E195" i="17" l="1"/>
  <c r="E252" i="17"/>
  <c r="E109" i="17"/>
  <c r="E108" i="17" s="1"/>
  <c r="E268" i="17"/>
  <c r="E266" i="17"/>
  <c r="E180" i="17"/>
  <c r="E176" i="17" s="1"/>
  <c r="E540" i="17"/>
  <c r="E122" i="17"/>
  <c r="E218" i="17" l="1"/>
  <c r="E215" i="17"/>
  <c r="E214" i="17" s="1"/>
  <c r="E270" i="17"/>
  <c r="E182" i="17"/>
  <c r="E172" i="17"/>
  <c r="E171" i="17" s="1"/>
  <c r="E170" i="17" s="1"/>
  <c r="E169" i="17" s="1"/>
  <c r="E628" i="17"/>
  <c r="E630" i="17"/>
  <c r="E493" i="17"/>
  <c r="E489" i="17"/>
  <c r="E487" i="17"/>
  <c r="E485" i="17"/>
  <c r="E40" i="17"/>
  <c r="E132" i="17"/>
  <c r="E128" i="17"/>
  <c r="E124" i="17"/>
  <c r="E120" i="17"/>
  <c r="E119" i="17" s="1"/>
  <c r="E93" i="17"/>
  <c r="E92" i="17" s="1"/>
  <c r="E634" i="17"/>
  <c r="E632" i="17"/>
  <c r="E626" i="17"/>
  <c r="E624" i="17"/>
  <c r="E612" i="17"/>
  <c r="E581" i="17"/>
  <c r="E580" i="17"/>
  <c r="E573" i="17"/>
  <c r="E571" i="17"/>
  <c r="E570" i="17" s="1"/>
  <c r="E569" i="17"/>
  <c r="E567" i="17"/>
  <c r="E566" i="17" s="1"/>
  <c r="E557" i="17"/>
  <c r="E555" i="17" s="1"/>
  <c r="E477" i="17"/>
  <c r="E476" i="17" s="1"/>
  <c r="E472" i="17" s="1"/>
  <c r="E436" i="17"/>
  <c r="E435" i="17" s="1"/>
  <c r="E434" i="17" s="1"/>
  <c r="E433" i="17" s="1"/>
  <c r="E431" i="17"/>
  <c r="E430" i="17" s="1"/>
  <c r="E429" i="17" s="1"/>
  <c r="E428" i="17" s="1"/>
  <c r="E423" i="17"/>
  <c r="E421" i="17"/>
  <c r="E416" i="17"/>
  <c r="E414" i="17"/>
  <c r="E411" i="17"/>
  <c r="E410" i="17" s="1"/>
  <c r="E408" i="17"/>
  <c r="E407" i="17" s="1"/>
  <c r="E390" i="17"/>
  <c r="E375" i="17"/>
  <c r="E373" i="17"/>
  <c r="E366" i="17"/>
  <c r="E365" i="17" s="1"/>
  <c r="E364" i="17" s="1"/>
  <c r="E363" i="17" s="1"/>
  <c r="E591" i="17"/>
  <c r="E590" i="17" s="1"/>
  <c r="E358" i="17"/>
  <c r="E357" i="17" s="1"/>
  <c r="E353" i="17"/>
  <c r="E352" i="17" s="1"/>
  <c r="E344" i="17"/>
  <c r="E294" i="17"/>
  <c r="E282" i="17"/>
  <c r="E281" i="17" s="1"/>
  <c r="E279" i="17"/>
  <c r="E278" i="17" s="1"/>
  <c r="E264" i="17"/>
  <c r="E257" i="17"/>
  <c r="E255" i="17"/>
  <c r="E247" i="17"/>
  <c r="E234" i="17"/>
  <c r="E193" i="17"/>
  <c r="E192" i="17" s="1"/>
  <c r="E175" i="17" s="1"/>
  <c r="E186" i="17"/>
  <c r="E167" i="17"/>
  <c r="E539" i="17"/>
  <c r="E538" i="17" s="1"/>
  <c r="E106" i="17"/>
  <c r="E105" i="17" s="1"/>
  <c r="E104" i="17" s="1"/>
  <c r="E90" i="17"/>
  <c r="E89" i="17" s="1"/>
  <c r="E88" i="17" s="1"/>
  <c r="E78" i="17"/>
  <c r="E76" i="17"/>
  <c r="E71" i="17"/>
  <c r="E70" i="17" s="1"/>
  <c r="E66" i="17"/>
  <c r="E65" i="17" s="1"/>
  <c r="E63" i="17"/>
  <c r="E61" i="17"/>
  <c r="E60" i="17" s="1"/>
  <c r="E58" i="17"/>
  <c r="E57" i="17" s="1"/>
  <c r="E51" i="17"/>
  <c r="E50" i="17" s="1"/>
  <c r="E49" i="17" s="1"/>
  <c r="E48" i="17" s="1"/>
  <c r="E36" i="17"/>
  <c r="E35" i="17" s="1"/>
  <c r="E31" i="17"/>
  <c r="E28" i="17" s="1"/>
  <c r="E19" i="17"/>
  <c r="E18" i="17" s="1"/>
  <c r="E233" i="17" l="1"/>
  <c r="E277" i="17"/>
  <c r="E276" i="17" s="1"/>
  <c r="E164" i="17"/>
  <c r="E163" i="17" s="1"/>
  <c r="E162" i="17" s="1"/>
  <c r="E232" i="17"/>
  <c r="E231" i="17" s="1"/>
  <c r="E351" i="17"/>
  <c r="E350" i="17" s="1"/>
  <c r="E174" i="17"/>
  <c r="E343" i="17"/>
  <c r="E342" i="17" s="1"/>
  <c r="E341" i="17" s="1"/>
  <c r="E406" i="17"/>
  <c r="E484" i="17"/>
  <c r="E483" i="17" s="1"/>
  <c r="E482" i="17" s="1"/>
  <c r="E56" i="17"/>
  <c r="E55" i="17" s="1"/>
  <c r="E103" i="17"/>
  <c r="E118" i="17"/>
  <c r="E117" i="17" s="1"/>
  <c r="E372" i="17"/>
  <c r="E371" i="17" s="1"/>
  <c r="E370" i="17" s="1"/>
  <c r="E82" i="17"/>
  <c r="E81" i="17" s="1"/>
  <c r="E80" i="17" s="1"/>
  <c r="E303" i="17"/>
  <c r="E307" i="17"/>
  <c r="E69" i="17"/>
  <c r="E68" i="17" s="1"/>
  <c r="E551" i="17"/>
  <c r="E550" i="17" s="1"/>
  <c r="E549" i="17" s="1"/>
  <c r="E290" i="17"/>
  <c r="E289" i="17" s="1"/>
  <c r="E288" i="17" s="1"/>
  <c r="E287" i="17" s="1"/>
  <c r="E30" i="17"/>
  <c r="E29" i="17" s="1"/>
  <c r="E387" i="17"/>
  <c r="E386" i="17" s="1"/>
  <c r="E385" i="17" s="1"/>
  <c r="E413" i="17"/>
  <c r="E64" i="17"/>
  <c r="E75" i="17"/>
  <c r="E74" i="17" s="1"/>
  <c r="E420" i="17"/>
  <c r="E556" i="17"/>
  <c r="E560" i="17"/>
  <c r="E559" i="17" s="1"/>
  <c r="E87" i="17"/>
  <c r="E611" i="17"/>
  <c r="E34" i="17"/>
  <c r="E33" i="17" s="1"/>
  <c r="E471" i="17"/>
  <c r="E419" i="17" l="1"/>
  <c r="E418" i="17" s="1"/>
  <c r="E302" i="17"/>
  <c r="E301" i="17" s="1"/>
  <c r="E300" i="17" s="1"/>
  <c r="E213" i="17"/>
  <c r="E212" i="17" s="1"/>
  <c r="E405" i="17"/>
  <c r="E73" i="17"/>
  <c r="E299" i="17" l="1"/>
  <c r="E298" i="17" s="1"/>
  <c r="F5" i="3" l="1"/>
  <c r="F16" i="3" s="1"/>
  <c r="E11" i="2"/>
  <c r="F15" i="2" s="1"/>
  <c r="E620" i="17" l="1"/>
  <c r="E622" i="17"/>
  <c r="E618" i="17"/>
  <c r="E151" i="17"/>
  <c r="E150" i="17" s="1"/>
  <c r="E17" i="17"/>
  <c r="E16" i="17" s="1"/>
  <c r="E149" i="17" l="1"/>
  <c r="E148" i="17" s="1"/>
  <c r="E14" i="17" s="1"/>
  <c r="E617" i="17"/>
  <c r="E616" i="17" s="1"/>
  <c r="E606" i="17" s="1"/>
</calcChain>
</file>

<file path=xl/sharedStrings.xml><?xml version="1.0" encoding="utf-8"?>
<sst xmlns="http://schemas.openxmlformats.org/spreadsheetml/2006/main" count="1842" uniqueCount="816">
  <si>
    <t>Темрюкского городского поселения</t>
  </si>
  <si>
    <t>"Управление муниципальным имуществом, находящимся в собственности ТГП ТР" на 2015-2017 годы"</t>
  </si>
  <si>
    <t>1. Транспортный налог за автомобили, переданные ОАО "НЭСК" в аренду  =</t>
  </si>
  <si>
    <t>руб.</t>
  </si>
  <si>
    <t>ИТОГО расходов по Администрации ТГП ТР</t>
  </si>
  <si>
    <t>Оценка недвижимости, признание прав и регулирование отношений по государственной и муниципальной собственности =</t>
  </si>
  <si>
    <t>Совет ветеранов газ.</t>
  </si>
  <si>
    <t>Совет ветеранов ремонт</t>
  </si>
  <si>
    <t>"Организация благоустройства ТГП ТР" на 2015-2017 годы"</t>
  </si>
  <si>
    <t xml:space="preserve">Абонплата за юличное освещение </t>
  </si>
  <si>
    <t xml:space="preserve">Объем потребления электроэнергии - </t>
  </si>
  <si>
    <t>кВтч.</t>
  </si>
  <si>
    <t>Стоимость 1 кВтч. =</t>
  </si>
  <si>
    <t xml:space="preserve">Фонтан </t>
  </si>
  <si>
    <t>капремонт : Ленина 36, Лениеа 48, п. Октябрьский</t>
  </si>
  <si>
    <t>ЦСР</t>
  </si>
  <si>
    <t>ВР</t>
  </si>
  <si>
    <t>Обеспечение деятельности высшего должностного лица  Темрюкского городского поселения Темрюкского района</t>
  </si>
  <si>
    <t>Высшее должностное лицо Темрюкского городского поселения Темрюкского района</t>
  </si>
  <si>
    <t>120</t>
  </si>
  <si>
    <t>Расходы на обеспечение функций органов местного самоуправления</t>
  </si>
  <si>
    <t>Иные закупки товаров, работ и услуг для обеспечения государственных (муниципальных) нужд</t>
  </si>
  <si>
    <t>240</t>
  </si>
  <si>
    <t>Уплата налогов, сборов и иных платежей</t>
  </si>
  <si>
    <t>850</t>
  </si>
  <si>
    <t>Обеспечение деятельности администрации Темрюкского городского поселения Темрюкского района</t>
  </si>
  <si>
    <t>Администрация Темрюкского городского поселения Темрюкского района</t>
  </si>
  <si>
    <t>Иные межбюджетные трансферты</t>
  </si>
  <si>
    <t>540</t>
  </si>
  <si>
    <t>Резервный фонд администрации Темрюкского городского поселения Темрюкского района</t>
  </si>
  <si>
    <t>Резервные средства</t>
  </si>
  <si>
    <t>870</t>
  </si>
  <si>
    <t>Расходы на выплаты персоналу казенных учреждений</t>
  </si>
  <si>
    <t>110</t>
  </si>
  <si>
    <t>610</t>
  </si>
  <si>
    <t>320</t>
  </si>
  <si>
    <t>810</t>
  </si>
  <si>
    <t xml:space="preserve">Бюджетные инвестиции 
</t>
  </si>
  <si>
    <t>410</t>
  </si>
  <si>
    <t>Содержание мест захоронения</t>
  </si>
  <si>
    <t>Культура,  кинематография</t>
  </si>
  <si>
    <t xml:space="preserve">Культура </t>
  </si>
  <si>
    <t>Субсидии бюджетным учреждениям</t>
  </si>
  <si>
    <t>Субсидии автономным учреждениям</t>
  </si>
  <si>
    <t>620</t>
  </si>
  <si>
    <t>Социальные выплаты гражданам, кроме публичных нормативных социальных выплат</t>
  </si>
  <si>
    <t>Управление муниципальным долгом</t>
  </si>
  <si>
    <t xml:space="preserve">Процентные платежи по муниципальному долгу </t>
  </si>
  <si>
    <t>Обслуживание муниципального долга</t>
  </si>
  <si>
    <t>730</t>
  </si>
  <si>
    <t xml:space="preserve">Темрюкского района </t>
  </si>
  <si>
    <t>630</t>
  </si>
  <si>
    <t>Совет ветеранов свет.</t>
  </si>
  <si>
    <t>Совет ветеранов ТО.</t>
  </si>
  <si>
    <t>Публичные нормативные социальные выплаты гражданам</t>
  </si>
  <si>
    <t>310</t>
  </si>
  <si>
    <t>Содержание МБУ "Спортивный клуб "Барс"</t>
  </si>
  <si>
    <t>360</t>
  </si>
  <si>
    <t>Иные выплаты населению</t>
  </si>
  <si>
    <t>5300000000</t>
  </si>
  <si>
    <t>5400000000</t>
  </si>
  <si>
    <t xml:space="preserve">5500000000    </t>
  </si>
  <si>
    <t>5600000000</t>
  </si>
  <si>
    <t>5700000000</t>
  </si>
  <si>
    <t>5800000000</t>
  </si>
  <si>
    <t>5900000000</t>
  </si>
  <si>
    <t>6000000000</t>
  </si>
  <si>
    <t>6200000000</t>
  </si>
  <si>
    <t>6300000000</t>
  </si>
  <si>
    <t>6400000000</t>
  </si>
  <si>
    <t>6600000000</t>
  </si>
  <si>
    <t>6800000000</t>
  </si>
  <si>
    <t>6900000000</t>
  </si>
  <si>
    <t>7000000000</t>
  </si>
  <si>
    <t>7200000000</t>
  </si>
  <si>
    <t>7300000000</t>
  </si>
  <si>
    <t>7400000000</t>
  </si>
  <si>
    <t>7500000000</t>
  </si>
  <si>
    <t>7600000000</t>
  </si>
  <si>
    <t>7700000000</t>
  </si>
  <si>
    <t>7900000000</t>
  </si>
  <si>
    <t>№ п/п</t>
  </si>
  <si>
    <t>7310000000</t>
  </si>
  <si>
    <t>7310100000</t>
  </si>
  <si>
    <t>7310110280</t>
  </si>
  <si>
    <t>7310110300</t>
  </si>
  <si>
    <t>7310110310</t>
  </si>
  <si>
    <t>5210100000</t>
  </si>
  <si>
    <t>5210110010</t>
  </si>
  <si>
    <t>5210000000</t>
  </si>
  <si>
    <t>5310000000</t>
  </si>
  <si>
    <t>5310100000</t>
  </si>
  <si>
    <t>Проведение праздничных мероприятий</t>
  </si>
  <si>
    <t>5410000000</t>
  </si>
  <si>
    <t>5410100000</t>
  </si>
  <si>
    <t>5510000000</t>
  </si>
  <si>
    <t>5510100000</t>
  </si>
  <si>
    <t>5510110060</t>
  </si>
  <si>
    <t>5610000000</t>
  </si>
  <si>
    <t>5610100000</t>
  </si>
  <si>
    <t>5710000000</t>
  </si>
  <si>
    <t>5710100000</t>
  </si>
  <si>
    <t>5710110080</t>
  </si>
  <si>
    <t>5810000000</t>
  </si>
  <si>
    <t>5810110090</t>
  </si>
  <si>
    <t>5810100000</t>
  </si>
  <si>
    <t>6010000000</t>
  </si>
  <si>
    <t>6010100000</t>
  </si>
  <si>
    <t>6010110110</t>
  </si>
  <si>
    <t>6210000000</t>
  </si>
  <si>
    <t>6210100000</t>
  </si>
  <si>
    <t>6210110130</t>
  </si>
  <si>
    <t>6310000000</t>
  </si>
  <si>
    <t>6310100000</t>
  </si>
  <si>
    <t>6310110140</t>
  </si>
  <si>
    <t>6410000000</t>
  </si>
  <si>
    <t>6610000000</t>
  </si>
  <si>
    <t>6610100000</t>
  </si>
  <si>
    <t>6710100000</t>
  </si>
  <si>
    <t>6710110180</t>
  </si>
  <si>
    <t>6810100000</t>
  </si>
  <si>
    <t>6810000000</t>
  </si>
  <si>
    <t>6910000000</t>
  </si>
  <si>
    <t>6910100000</t>
  </si>
  <si>
    <t>7010000000</t>
  </si>
  <si>
    <t>7010100000</t>
  </si>
  <si>
    <t>7010110210</t>
  </si>
  <si>
    <t>7110100000</t>
  </si>
  <si>
    <t>7210000000</t>
  </si>
  <si>
    <t>7210100000</t>
  </si>
  <si>
    <t>7210110260</t>
  </si>
  <si>
    <t>7210110270</t>
  </si>
  <si>
    <t>7410000000</t>
  </si>
  <si>
    <t>Предоставление муниципальной поддержки в решении жилищной проблемы молодым семьям Темрюкского городского поселения Темрюкского района, нуждающимся в улучшении жилищных условий</t>
  </si>
  <si>
    <t>7510000000</t>
  </si>
  <si>
    <t>7510100000</t>
  </si>
  <si>
    <t>7510110340</t>
  </si>
  <si>
    <t>7610000000</t>
  </si>
  <si>
    <t>7610110350</t>
  </si>
  <si>
    <t>7710000000</t>
  </si>
  <si>
    <t>7710100000</t>
  </si>
  <si>
    <t>7710110360</t>
  </si>
  <si>
    <t>9010000190</t>
  </si>
  <si>
    <t>9200000000</t>
  </si>
  <si>
    <t>9210000000</t>
  </si>
  <si>
    <t>9100000000</t>
  </si>
  <si>
    <t>9110000000</t>
  </si>
  <si>
    <t>9110000190</t>
  </si>
  <si>
    <t>9210000190</t>
  </si>
  <si>
    <t>9400000000</t>
  </si>
  <si>
    <t>7910000000</t>
  </si>
  <si>
    <t>7910100000</t>
  </si>
  <si>
    <t>7910110380</t>
  </si>
  <si>
    <t>5610110070</t>
  </si>
  <si>
    <t>5910000000</t>
  </si>
  <si>
    <t>5910110100</t>
  </si>
  <si>
    <t>5410110040</t>
  </si>
  <si>
    <t>5410110050</t>
  </si>
  <si>
    <t>6810110190</t>
  </si>
  <si>
    <t>9300000000</t>
  </si>
  <si>
    <t>9310000000</t>
  </si>
  <si>
    <t>9500000000</t>
  </si>
  <si>
    <t>9500009999</t>
  </si>
  <si>
    <t>Приобретение новогодних подарков</t>
  </si>
  <si>
    <t>Осуществление внешнего муниципального финансового контроля</t>
  </si>
  <si>
    <t>5310110030</t>
  </si>
  <si>
    <t>Содержание и улучшение материально-технической базы</t>
  </si>
  <si>
    <t>Обеспечение бесперебойного электроснабжения уличного освещения</t>
  </si>
  <si>
    <t>Обеспечение деятельности Контрольно-счетной палаты муниципального образования Темрюкский район</t>
  </si>
  <si>
    <t>Материально-техническое обеспечение деятельности администрации Темрюкского городского поселения Темрюкского района</t>
  </si>
  <si>
    <t>880</t>
  </si>
  <si>
    <t>Специальные расходы</t>
  </si>
  <si>
    <t xml:space="preserve">Бюджетные инвестиции </t>
  </si>
  <si>
    <t>8000000000</t>
  </si>
  <si>
    <t>8010000000</t>
  </si>
  <si>
    <t>8010100000</t>
  </si>
  <si>
    <t>8010110390</t>
  </si>
  <si>
    <t>8100000000</t>
  </si>
  <si>
    <t>8110000000</t>
  </si>
  <si>
    <t>8110100000</t>
  </si>
  <si>
    <t>Развитие системы газоснабжения Темрюкского городского поселения Темрюкского района</t>
  </si>
  <si>
    <t>Обеспечение бесперебойного водоснабжения Темрюкского городского поселения Темрюкского района</t>
  </si>
  <si>
    <t>Изготовление наглядного материала</t>
  </si>
  <si>
    <t>8300000000</t>
  </si>
  <si>
    <t>8400000000</t>
  </si>
  <si>
    <t>8410000000</t>
  </si>
  <si>
    <t>8310000000</t>
  </si>
  <si>
    <t>Обеспечение благоприятных условий для развития малого и среднего предпринимательства  в Темрюкском городском поселении Темрюкского района</t>
  </si>
  <si>
    <t xml:space="preserve">Развитие деловой активности населения за счет повышения интереса к предпринимательской деятельности </t>
  </si>
  <si>
    <t>Поддержка деятельности территориального общественного самоуправления на территории Темрюкского городского поселения Темрюкского района</t>
  </si>
  <si>
    <t xml:space="preserve">Повышение активности участия органов ТОС в решении социально значимых проблем </t>
  </si>
  <si>
    <t xml:space="preserve">Компенсационные выплаты руководителям органов ТОС </t>
  </si>
  <si>
    <t>Модернизация существующей системы газоснабжения</t>
  </si>
  <si>
    <t>Обучение населения мерам пожарной безопасности и действиям при пожарах</t>
  </si>
  <si>
    <t>Создание условий для повышения уровня жизни населения</t>
  </si>
  <si>
    <t>Оказание поддержки гражданам, попавшим в трудную жизненную ситуацию</t>
  </si>
  <si>
    <t>Оказание материальной помощи гражданам, попавшим в трудную жизненную ситуацию</t>
  </si>
  <si>
    <t>Ежемесячные выплаты Почетным гражданам города Темрюка</t>
  </si>
  <si>
    <t xml:space="preserve">Создание  благоприятных условий для развития социально ориентированных некоммерческих организаций </t>
  </si>
  <si>
    <t>Оказание финансовой и имущественной поддержки социально ориентированным некоммерческим организациям</t>
  </si>
  <si>
    <t>Предоставление субсидий социально ориентированным некоммерческим организациям</t>
  </si>
  <si>
    <t>Приобретение и сопровождение программного обеспечения</t>
  </si>
  <si>
    <t>Развитие, эксплуатация и обслуживание информационно-коммуникационных технологий</t>
  </si>
  <si>
    <t>Осуществление мероприятий по модернизации и обновлению материально-технической базы администрации Темрюкского городского поселения Темрюкского района</t>
  </si>
  <si>
    <t>Обеспечение информирования граждан о деятельности органов местного самоуправления и социально-политических событиях в Темрюкском городском поселении Темрюкского района</t>
  </si>
  <si>
    <t>Организация подписки на периодические издания</t>
  </si>
  <si>
    <t>5610200000</t>
  </si>
  <si>
    <t>5610220070</t>
  </si>
  <si>
    <t xml:space="preserve">Подписка на периодические издания </t>
  </si>
  <si>
    <t>Муниципальная программа Темрюкского городского поселения Темрюкского района «Материально-техническое обеспечение деятельности администрации Темрюкского городского поселения Темрюкского района»</t>
  </si>
  <si>
    <t>Сохранение информационного пространства важнейших исторических событий и укрепление нравственных ценностей</t>
  </si>
  <si>
    <t>Развитие системы благоустройства Темрюкского городского поселения Темрюкского района</t>
  </si>
  <si>
    <t>7010120210</t>
  </si>
  <si>
    <t>7010140210</t>
  </si>
  <si>
    <t>Повышение эффективности управления и распоряжения муниципальным имуществом, находящимся в собственности Темрюкского городского поселения Темрюкского района</t>
  </si>
  <si>
    <t>5210200000</t>
  </si>
  <si>
    <t>5210220020</t>
  </si>
  <si>
    <t>7010170210</t>
  </si>
  <si>
    <t>Обеспечение выполнения уставных целей и задач, возложенных на  муниципальные учреждения, подведомственные администрации Темрюкского городского поселения Темрюкского района</t>
  </si>
  <si>
    <t>Финансовое обеспечение деятельности МКУ «Централизованная бухгалтерия»</t>
  </si>
  <si>
    <t>Финансовое обеспечение выполнения муниципального задания МБУ «Общественно-социальный центр»</t>
  </si>
  <si>
    <t>Организация ритуальных услуг на территории Темрюкского городского поселения Темрюкского района</t>
  </si>
  <si>
    <t xml:space="preserve">Организация захоронения безродных </t>
  </si>
  <si>
    <t>7110110220</t>
  </si>
  <si>
    <t>7110200000</t>
  </si>
  <si>
    <t>7110220220</t>
  </si>
  <si>
    <t>Благоустройство территории кладбищ</t>
  </si>
  <si>
    <t>Социальное, культурное, нравственное и физическое развитие молодежи</t>
  </si>
  <si>
    <t>Содержание МКУ «Молодежный досуговый центр»</t>
  </si>
  <si>
    <t>Создание благоприятных условий для развития и реализации потенциала молодежи</t>
  </si>
  <si>
    <t>Обеспечение условий для развития физической культуры и массового спорта</t>
  </si>
  <si>
    <t>Организация проведения официальных физкультурно-оздоровительных и спортивных мероприятий</t>
  </si>
  <si>
    <t xml:space="preserve">Сохранение и развитие библиотечной и культурно-досуговой деятельности </t>
  </si>
  <si>
    <t xml:space="preserve">Создание условий для развития творческого потенциала жителей поселения </t>
  </si>
  <si>
    <t>Содержание МКУ «Городское библиотечное объединение»</t>
  </si>
  <si>
    <t>Содержание МАУ «Кинодосуговый центр «Тамань»</t>
  </si>
  <si>
    <t>Муниципальная программа  Темрюкского городского поселения Темрюкского района «Развитие муниципальной службы»</t>
  </si>
  <si>
    <t>Муниципальная программа Темрюкского городского поселения Темрюкского района «Использование арендных платежей»</t>
  </si>
  <si>
    <t>Улучшение качества энергоснабжения потребителей Темрюкского городского поселения Темрюкского района</t>
  </si>
  <si>
    <t>Обеспечение бесперебойного водоотведения на территории Темрюкского городского поселения Темрюкского района</t>
  </si>
  <si>
    <t>Развитие и совершенствование муниципальной службы</t>
  </si>
  <si>
    <t>Формирование эффективной системы управления муниципальной службой</t>
  </si>
  <si>
    <t>5910120100</t>
  </si>
  <si>
    <t>Создание комплексной системы противодействия коррупции</t>
  </si>
  <si>
    <t>Обеспечение безопасности дорожного движения на территории Темрюкского городского поселения Темрюкского района</t>
  </si>
  <si>
    <t>Содержание, капитальный ремонт, текущий ремонт и обустройство автомобильных дорог местного значения</t>
  </si>
  <si>
    <t>6410200000</t>
  </si>
  <si>
    <t>6410220150</t>
  </si>
  <si>
    <t>6410240150</t>
  </si>
  <si>
    <t>Нанесение горизонтальной дорожной разметки на автомобильных дорогах местного значения</t>
  </si>
  <si>
    <t>Прочие мероприятия</t>
  </si>
  <si>
    <t>7910120380</t>
  </si>
  <si>
    <t xml:space="preserve">Формирование доступной среды жизнедеятельности инвалидов и маломобильных групп населения </t>
  </si>
  <si>
    <t>Административные комиссии</t>
  </si>
  <si>
    <t>Образование и организация деятельности административных комиссий</t>
  </si>
  <si>
    <t>9220000000</t>
  </si>
  <si>
    <t>9220060190</t>
  </si>
  <si>
    <t>Проведение мероприятий, направленных на устранение условий, порождающих коррупцию</t>
  </si>
  <si>
    <t>Организация обучения муниципальных служащих и лиц, замещающих муниципальные должности</t>
  </si>
  <si>
    <t>Эксплуатация, обслуживание и повышение эффективности использования информационно-коммуникационных технологий</t>
  </si>
  <si>
    <t>7410100000</t>
  </si>
  <si>
    <t xml:space="preserve">Опубликование нормативно-правовых актов и информационных сообщений о деятельности органов местного самоуправления Темрюкского городского поселения Темрюкского района </t>
  </si>
  <si>
    <t>7510220340</t>
  </si>
  <si>
    <t>Обеспечение  бесперебойной работы общественного транспорта  на территории Темрюкского городского поселения Темрюкского района</t>
  </si>
  <si>
    <t>Предоставление субсидии перевозчикам</t>
  </si>
  <si>
    <t>7510200000</t>
  </si>
  <si>
    <t>Муниципальная программа  Темрюкского городского поселения Темрюкского района «Обеспечение равной доступности транспортных услуг населению»</t>
  </si>
  <si>
    <t xml:space="preserve">Развитие молодежной политики в Темрюкском городском поселении Темрюкского района </t>
  </si>
  <si>
    <t>Содержание и обслуживание имущества казны Темрюкского городского поселения Темрюкского района</t>
  </si>
  <si>
    <t>Муниципальная программа Темрюкского городского поселения Темрюкского района «Обеспечение информационного освещения деятельности органов местного самоуправления»</t>
  </si>
  <si>
    <t>Содержание МКУ «Городское объединение культуры»</t>
  </si>
  <si>
    <t xml:space="preserve">Муниципальная программа Темрюкского городского поселения Темрюкского района «Календарь памятных дат» </t>
  </si>
  <si>
    <t xml:space="preserve">Капитальный ремонт автомобильных дорог </t>
  </si>
  <si>
    <t>Расходы на выплаты персоналу  государственных (муниципальных) органов</t>
  </si>
  <si>
    <t xml:space="preserve">Муниципальная программа Темрюкского городского поселения Темрюкского района  «Обеспечение земельных участков, предоставленных многодетным семьям, инженерной инфраструктурой в целях жилищного строительства»
</t>
  </si>
  <si>
    <t>9900000000</t>
  </si>
  <si>
    <t>Прочие непрограммные мероприятия</t>
  </si>
  <si>
    <t>Осуществление прочих расходов Темрюкского городского поселения Темрюкского района</t>
  </si>
  <si>
    <t>Качественное оказание ритуальных услуг</t>
  </si>
  <si>
    <t>7100000000</t>
  </si>
  <si>
    <t>7110000000</t>
  </si>
  <si>
    <t>9310000190</t>
  </si>
  <si>
    <t xml:space="preserve">Расходы на обеспечение функций органов местного самоуправления </t>
  </si>
  <si>
    <t>Прочее благоустройство</t>
  </si>
  <si>
    <t>6700000000</t>
  </si>
  <si>
    <t>6710000000</t>
  </si>
  <si>
    <t xml:space="preserve">Мероприятия по содержанию и обслуживанию казны Темрюкского городского поселения Темрюкского района
</t>
  </si>
  <si>
    <t>5910100000</t>
  </si>
  <si>
    <t>Предоставление субсидий субъектам малого и среднего предпринимательства</t>
  </si>
  <si>
    <t>6610120170</t>
  </si>
  <si>
    <t xml:space="preserve">Публикация нормативно правовых актов и информационных сообщений о деятельности органов местного самоуправления Темрюкского городского поселения Темрюкского района </t>
  </si>
  <si>
    <t>Субсидии юридическим лицам (кроме некоммерческих организаций), индивидуальным предпринимателям, физическим лицам - производителям товаров, работ, услуг</t>
  </si>
  <si>
    <t>Реконструкция  и капитальный ремонт электрических сетей и оборудования</t>
  </si>
  <si>
    <t xml:space="preserve">Публичные нормативные социальные выплаты гражданам
</t>
  </si>
  <si>
    <t>Мероприятия, направленные на формирование нетерпимого отношения к коррупции (специальные расходы)</t>
  </si>
  <si>
    <t>Возмещение части затрат перевозчикам, возникающих при перевозке пассажиров</t>
  </si>
  <si>
    <t>А.В. Румянцева</t>
  </si>
  <si>
    <t>8010200000</t>
  </si>
  <si>
    <t xml:space="preserve">Поддержание постоянной работоспособности системы видеонаблюдения </t>
  </si>
  <si>
    <t>8010300000</t>
  </si>
  <si>
    <t xml:space="preserve">Обеспечение возможности экстренного сообщения о правонарушении и преступлении </t>
  </si>
  <si>
    <t>Приобретение пульта экстренной видеосвязи с дежурной службой полиции</t>
  </si>
  <si>
    <t>8010220390</t>
  </si>
  <si>
    <t>8600000000</t>
  </si>
  <si>
    <t>8610000000</t>
  </si>
  <si>
    <t>Активизация профилактической и информационно-пропагандистской работы</t>
  </si>
  <si>
    <t>Обеспечение деятельности Совета Темрюкского городского поселения Темрюкского района</t>
  </si>
  <si>
    <t>Совет Темрюкского городского поселения Темрюкского района</t>
  </si>
  <si>
    <t>9000000000</t>
  </si>
  <si>
    <t>9010000000</t>
  </si>
  <si>
    <t>Повышение уровня контроля учета электроэнергии</t>
  </si>
  <si>
    <t>8310200000</t>
  </si>
  <si>
    <t>Обеспечение организации учета электроэнергии</t>
  </si>
  <si>
    <t>8310220420</t>
  </si>
  <si>
    <t>6910140200</t>
  </si>
  <si>
    <t xml:space="preserve">Капитальный ремонт </t>
  </si>
  <si>
    <t>6810200000</t>
  </si>
  <si>
    <t>Строительство водопроводных сетей</t>
  </si>
  <si>
    <t>Прочие мероприятия по благоустройству</t>
  </si>
  <si>
    <t>8110120400</t>
  </si>
  <si>
    <t>Проектирование (корректировка) схемы газоснабжения города Темрюка</t>
  </si>
  <si>
    <t>Обеспечение земельных участков инженерной инфраструктурой  в целях жилищного строительства на территории Темрюкского городского поселения Темрюкского района</t>
  </si>
  <si>
    <t>6410216150</t>
  </si>
  <si>
    <t>7010115210</t>
  </si>
  <si>
    <t>7010116210</t>
  </si>
  <si>
    <t>9400011110</t>
  </si>
  <si>
    <t>6410213150</t>
  </si>
  <si>
    <t>6910113200</t>
  </si>
  <si>
    <t>6810215190</t>
  </si>
  <si>
    <t>9910000000</t>
  </si>
  <si>
    <t>8010311390</t>
  </si>
  <si>
    <t>Исполнение иных обязательств Темрюкского городского поселения Темрюкского района</t>
  </si>
  <si>
    <t>Мероприятия, не исполненные в срок</t>
  </si>
  <si>
    <t>Денежные обязательства, не исполненные в предыдущий период</t>
  </si>
  <si>
    <t>Создание необходимых условий для обеспечения первичных мер пожарной безопасности в границах населенных пунктов Темрюкского городского поселения Темрюкского района</t>
  </si>
  <si>
    <t>Мероприятия в рамках управления муниципальным имуществом Темрюкского городского поселения Темрюкского района</t>
  </si>
  <si>
    <t xml:space="preserve">Содержание и улучшение материально-технической базы
</t>
  </si>
  <si>
    <t>6500000000</t>
  </si>
  <si>
    <t>6510000000</t>
  </si>
  <si>
    <t>Приведение нормативно-правовой базы градостроительной деятельности в соответствие с требованиями законодательства</t>
  </si>
  <si>
    <t>Проведение кадастровых работ по межеванию земель для постановки на кадастровый учет</t>
  </si>
  <si>
    <t>Разработка схем теплоснабжения</t>
  </si>
  <si>
    <t>Капитальный ремонт водопроводных сетей (за счет средств бюджета Темрюкского городского поселения Темрюкского района)</t>
  </si>
  <si>
    <t>Отлов безнадзорных животных</t>
  </si>
  <si>
    <t>Проведение инвентаризации дворовых территорий многоквартирных домов</t>
  </si>
  <si>
    <t>8710130460</t>
  </si>
  <si>
    <t>8700000000</t>
  </si>
  <si>
    <t>8710000000</t>
  </si>
  <si>
    <t>8710100000</t>
  </si>
  <si>
    <t>Развитие системы комфортной среды Темрюкского городского поселения Темрюкского района</t>
  </si>
  <si>
    <t>6810165020</t>
  </si>
  <si>
    <t xml:space="preserve">Проведение мероприятий по развитию водоотведения на территории Темрюкского городского поселения Темрюкского района </t>
  </si>
  <si>
    <t>Муниципальная программа Темрюкского городского поселения Темрюкского района "Формирование комфортной городской среды Темрюкского городского поселения Темрюкского района" на 2018-2022 годы"</t>
  </si>
  <si>
    <t>Комплексное повышение уровня комфорта городской среды на территории Темрюкского городского поселения Темрюкского района</t>
  </si>
  <si>
    <t>8010312390</t>
  </si>
  <si>
    <t>Обслуживание (телеинспекция) и ремонт артезианских скважин на территории Темрюкского городского поселения Темрюкского района</t>
  </si>
  <si>
    <t>6810120190</t>
  </si>
  <si>
    <t>Оформление документации по экологической безопасности МБУ «Спортивный клуб «Барс»</t>
  </si>
  <si>
    <t>7710113360</t>
  </si>
  <si>
    <t>Монтаж и установка пульта экстренной видеосвязи с дежурной службой полиции</t>
  </si>
  <si>
    <t xml:space="preserve">Ремонт источников наружного противопожарного водоснабжения </t>
  </si>
  <si>
    <t>Ремонт пожарных гидрантов</t>
  </si>
  <si>
    <t>6210300000</t>
  </si>
  <si>
    <t>6210330130</t>
  </si>
  <si>
    <t>Замена барьерных ограждений</t>
  </si>
  <si>
    <t>Реализация государственной программы Краснодарского края «Развитие сети автомобильных дорог Краснодарского края» в 2018 году</t>
  </si>
  <si>
    <t xml:space="preserve">64102S2440 </t>
  </si>
  <si>
    <t>Разработка дизайн-проектов</t>
  </si>
  <si>
    <t>Изготовление топпографической съемки</t>
  </si>
  <si>
    <t>Изготовление информационных материалов</t>
  </si>
  <si>
    <t>8710131460</t>
  </si>
  <si>
    <t>8710132460</t>
  </si>
  <si>
    <t>8710133460</t>
  </si>
  <si>
    <t>7310210310</t>
  </si>
  <si>
    <t>Бюджетные инвестиции</t>
  </si>
  <si>
    <t>Обустройство автомобильных дорог местного значения</t>
  </si>
  <si>
    <t>6410250150</t>
  </si>
  <si>
    <t>Проведение работ по оценке стоимости права на земельные участки</t>
  </si>
  <si>
    <t>7010180210</t>
  </si>
  <si>
    <t>7010180211</t>
  </si>
  <si>
    <t>7010140211</t>
  </si>
  <si>
    <t>7310130300</t>
  </si>
  <si>
    <t>Организация и проведение праздничных мероприятий</t>
  </si>
  <si>
    <t>5200000000</t>
  </si>
  <si>
    <t>Прочее благоустройство (за счет средств бюджета муниципального образования Темрюкский район)</t>
  </si>
  <si>
    <t>Приобретение спецтехники и другого оборудования для благоустройства</t>
  </si>
  <si>
    <t>Приобретение спецтехники и другого оборудования для благоустройства (за счет средств бюджета муниципального образования Темрюкский район)</t>
  </si>
  <si>
    <t>6310200000</t>
  </si>
  <si>
    <t>6310211140</t>
  </si>
  <si>
    <t>6510100000</t>
  </si>
  <si>
    <t>6510111160</t>
  </si>
  <si>
    <t xml:space="preserve">Проведение мероприятий по подготовке градостроительной  документации </t>
  </si>
  <si>
    <t>Строительство водопровода по ул.Ленина от РДК до ул. Свердлова с ответвлением к многоквартирным жилым домам № 27 "А", 27, 25, 25 "А" в г. Темрюке</t>
  </si>
  <si>
    <t>6810216190</t>
  </si>
  <si>
    <t>Информирование о времени движения общественного транспорта</t>
  </si>
  <si>
    <t>Изготовление информационных табличек расписания движения маршрутного транспорта</t>
  </si>
  <si>
    <t>6310300000</t>
  </si>
  <si>
    <t>Реализация государственной программы Краснодарского края «Развитие сети автомобильных дорог Краснодарского края» в 2018 году (за счет средств бюджета Темрюкского городского поселения Темрюкского района)</t>
  </si>
  <si>
    <t>6410217150</t>
  </si>
  <si>
    <t>7800000000</t>
  </si>
  <si>
    <t>7810000000</t>
  </si>
  <si>
    <t>7810110370</t>
  </si>
  <si>
    <t>Улучшение ситуации по обеспечению жильем граждан, состоящих на учете в качестве нуждающихся в жилых помещениях, а также вне очереди</t>
  </si>
  <si>
    <t>Организация маршрутной сети Темрюкского городского поселения Темрюкского района</t>
  </si>
  <si>
    <t>Разработка маршрутной сети общественного транспорта Темрюкского городского поселения Темрюкского района</t>
  </si>
  <si>
    <t>Создание условий для беспрепятственного доступа инвалидов и других маломобильных групп населения к административным зданиям и объектам социальной, транспортной и инженерной инфраструктуры</t>
  </si>
  <si>
    <t xml:space="preserve">Строительство водопровода </t>
  </si>
  <si>
    <t>Субсидия на дополнительную помощь местным бюджетам для решения социально значимых вопросов на 2018 год (капитальный и текущий ремонт, материально-техническое обеспечение МКУ "Городское библиотечное объединение")</t>
  </si>
  <si>
    <t>Субсидия на дополнительную помощь местным бюджетам для решения социально значимых вопросов на 2018 год (материально-техническое обеспечение МКУ "Городское объединение культуры")</t>
  </si>
  <si>
    <t>830</t>
  </si>
  <si>
    <t xml:space="preserve">Исполнение судебных актов </t>
  </si>
  <si>
    <t xml:space="preserve">Реализация мер по профилактике терроризма, экстремизма и гармонизации межнациональных (межэтнических) конфликтов в границах Темрюкского городского поселения Темрюкского района  </t>
  </si>
  <si>
    <t>8710134460</t>
  </si>
  <si>
    <t>6310312140</t>
  </si>
  <si>
    <t>Ликвидация артезианских скважин</t>
  </si>
  <si>
    <t>6810140190</t>
  </si>
  <si>
    <t>6810170190</t>
  </si>
  <si>
    <t>Обследование участка водопроводной сети</t>
  </si>
  <si>
    <t>Поощрение победителей ежеквартального конкурса "Лучший орган ТОС"</t>
  </si>
  <si>
    <t>5510120060</t>
  </si>
  <si>
    <t>Ремонт и содержание автомобильных дорог местного значения</t>
  </si>
  <si>
    <t>Совершенствование нормативно-правовой базы градостроительной деятельности Темрюкского городского поселения Темрюкского района</t>
  </si>
  <si>
    <t>Реализация полномочий администрации Темрюкского городского поселения Темрюкского района в сфере земельных отношений</t>
  </si>
  <si>
    <t>Комплекс кадастровых работ по межеванию земельных участков и их оценка</t>
  </si>
  <si>
    <t>8800000000</t>
  </si>
  <si>
    <t>8810000000</t>
  </si>
  <si>
    <t>8810100000</t>
  </si>
  <si>
    <t>8810110470</t>
  </si>
  <si>
    <t>Проведение работ по инженерно-геодезическим изысканиям, по выносу в натуру границ отвода земель</t>
  </si>
  <si>
    <t>8810120470</t>
  </si>
  <si>
    <t>8810140470</t>
  </si>
  <si>
    <t>Строительство водопровода</t>
  </si>
  <si>
    <t>Улучшение качества водоотведения</t>
  </si>
  <si>
    <t>Строительство канализационных сетей</t>
  </si>
  <si>
    <t>6910110200</t>
  </si>
  <si>
    <t>Комплексное повышение уровня благоустройства              территории Темрюкского городского поселения           Темрюкского района</t>
  </si>
  <si>
    <t>Ликвидация  несанкционированных мест размещения твёрдых коммунальных отходов</t>
  </si>
  <si>
    <t>Содержание парка им. Пушкина</t>
  </si>
  <si>
    <t>Приобретение бункеров,  контейнеров  для  твёрдых коммунальных отходов</t>
  </si>
  <si>
    <t>Содержание"Братского кладбища советских воинов, погибших в боях с фашистскими захватчиками, 1941-1943 годы, г. Темрюк, ул. Бувина, воинское кладбище"</t>
  </si>
  <si>
    <t>Осуществление ежемесячных денежных выплат стимулирующего характера работникам по 3000 рублей, имеющим право на их получение (МКУ "Городское библиотечное объединение")</t>
  </si>
  <si>
    <t>Осуществление ежемесячных денежных выплат стимулирующего характера работникам по 3000 рублей, имеющим право на их получение (МКУ "Городское объединение культуры")</t>
  </si>
  <si>
    <t>7310110281</t>
  </si>
  <si>
    <t>7310110282</t>
  </si>
  <si>
    <t>7310110301</t>
  </si>
  <si>
    <t>7310110302</t>
  </si>
  <si>
    <t>7310110311</t>
  </si>
  <si>
    <t>Предоставление дополнительных социальных выплат молодым семьям на приобретение (строительство) жилья (за счет средств бюджета Темрюкского городского поселения Темрюкского района)</t>
  </si>
  <si>
    <t>7410110240</t>
  </si>
  <si>
    <t>Оказание поддержки Почетным гражданам города Темрюка</t>
  </si>
  <si>
    <t>9700000000</t>
  </si>
  <si>
    <t>9700010290</t>
  </si>
  <si>
    <t>Проведение ремонта жилых помещений, предоставляемых по договорам социального найма</t>
  </si>
  <si>
    <t xml:space="preserve">Проведение мероприятий </t>
  </si>
  <si>
    <t>Сервисное обслуживание системы видеонаблюдения</t>
  </si>
  <si>
    <t>Проектирование сетей газоснабжения высокого и низкого давления и ШГРП с увеличением объёма существующих сетей газоснабжения на территории Темрюкского городского поселения Темрюкского района</t>
  </si>
  <si>
    <t>8110110400</t>
  </si>
  <si>
    <t>7810100000</t>
  </si>
  <si>
    <t xml:space="preserve">Проектирование инженерной инфраструктуры  </t>
  </si>
  <si>
    <t>Проектирование строительства объекта "Автомобильные дороги массива микрорайона Левобережный в г. Темрюке (обеспечение земельных участков, предоставленных многодетным семьям, инженерной инфраструктурой в целях жилищного строительства)</t>
  </si>
  <si>
    <t>8410100000</t>
  </si>
  <si>
    <t>8410110440</t>
  </si>
  <si>
    <t>Обеспечение деятельности избирательной комиссии</t>
  </si>
  <si>
    <t>Обеспечение деятельности Территориальной избирательной комиссии Темрюкская</t>
  </si>
  <si>
    <t>9600000000</t>
  </si>
  <si>
    <t>9610010120</t>
  </si>
  <si>
    <t>Строительство, реконструкция и техническое перевооружение объектов электросетевого комплекса</t>
  </si>
  <si>
    <t>Строительство и реконструкция электрических сетей и оборудования</t>
  </si>
  <si>
    <t>Поэтапное повышение уровня средней заработной платы работников муниципальных учреждений отрасли культуры, искусства и кинематографии (МКУ "Городское библиотечное объединение")</t>
  </si>
  <si>
    <t>Поэтапное повышение уровня средней заработной платы работников муниципальных учреждений отрасли культуры, искусства и кинематографии (МКУ "Городское объединение культуры")</t>
  </si>
  <si>
    <t>Поэтапное повышение уровня средней заработной платы работников муниципальных учреждений отрасли культуры, искусства и кинематографии (МАУ «Кинодосуговый центр «Тамань»)</t>
  </si>
  <si>
    <t>Обеспечение полного и своевременного учёта муниципального имущества, достоверности и актуализации сведений Реестра муниципального имущества Темрюкского городского поселения Темрюкского района</t>
  </si>
  <si>
    <t>Непрограммные расходы администрации Темрюкского городского поселения Темрюкского района</t>
  </si>
  <si>
    <t>7010117210</t>
  </si>
  <si>
    <t>7310110320</t>
  </si>
  <si>
    <t>Создание условий для противодействия коррупции в структурных подразделениях администрации Темрюкского городского поселения Темрюкского района</t>
  </si>
  <si>
    <t>»</t>
  </si>
  <si>
    <t>9800000000</t>
  </si>
  <si>
    <t>9810000000</t>
  </si>
  <si>
    <t>9810000190</t>
  </si>
  <si>
    <t>9910010230</t>
  </si>
  <si>
    <t>Проведение экспертизы определения сметной стоимости</t>
  </si>
  <si>
    <t>8710110250</t>
  </si>
  <si>
    <t>Капитальный ремонт водопроводных сетей</t>
  </si>
  <si>
    <t>Ремонт канализационных сетей</t>
  </si>
  <si>
    <t>6910120200</t>
  </si>
  <si>
    <t>9920000000</t>
  </si>
  <si>
    <t>9920100000</t>
  </si>
  <si>
    <t>9920110080</t>
  </si>
  <si>
    <t>Погашение кредиторской задолженности МБУ «Общественно-социальный центр»</t>
  </si>
  <si>
    <t>9920110051</t>
  </si>
  <si>
    <t>9920110181</t>
  </si>
  <si>
    <t>9920110191</t>
  </si>
  <si>
    <t>9920110210</t>
  </si>
  <si>
    <t>Проектирование</t>
  </si>
  <si>
    <t>9920110430</t>
  </si>
  <si>
    <t>9920115190</t>
  </si>
  <si>
    <t>9920115210</t>
  </si>
  <si>
    <t>9920113150</t>
  </si>
  <si>
    <t>9920120020</t>
  </si>
  <si>
    <t>9920120380</t>
  </si>
  <si>
    <t>9920120150</t>
  </si>
  <si>
    <t>9920140150</t>
  </si>
  <si>
    <t>Проведение экспертизы</t>
  </si>
  <si>
    <t>9920140450</t>
  </si>
  <si>
    <t>9920170210</t>
  </si>
  <si>
    <t>Обеспечение деятельности уполномоченного учреждения муниципального образования Темрюкский район</t>
  </si>
  <si>
    <t>Приобретение жилых помещений</t>
  </si>
  <si>
    <t>7810110371</t>
  </si>
  <si>
    <t>74101L4970</t>
  </si>
  <si>
    <t>Осуществление мероприятий по улучшению жилищных условий</t>
  </si>
  <si>
    <t>Обслуживание, ремонт, строительство и ликвидационный тампонаж артезианских скважин на территории Темрюкского городского поселения Темрюкского района</t>
  </si>
  <si>
    <t>7610100000</t>
  </si>
  <si>
    <t>Документарное обеспечение осуществления регулярных перевозок</t>
  </si>
  <si>
    <t>Изготовление полиграфической продукции</t>
  </si>
  <si>
    <t>6310412150</t>
  </si>
  <si>
    <t>Сохранение объектов культурного наследия</t>
  </si>
  <si>
    <t>7310200000</t>
  </si>
  <si>
    <t>Субсидия на дополнительную помощь местным бюджетам для решения социально значимых вопросов местного значения на 2019 год</t>
  </si>
  <si>
    <t>Муниципальная программа Темрюкского городского поселения Темрюкского района  «Развитие, эксплуатация и обслуживание информационно- коммуникационных технологий»</t>
  </si>
  <si>
    <t>Муниципальная программа Темрюкского городского поселения Темрюкского района «Обеспечение первичных мер пожарной безопасности»</t>
  </si>
  <si>
    <t>Муниципальная программа Темрюкского городского поселения Темрюкского района «Подготовка градостроительной документации»</t>
  </si>
  <si>
    <t>Муниципальная программа  Темрюкского городского поселения Темрюкского района «Поддержка малого и среднего предпринимательства»</t>
  </si>
  <si>
    <t>Муниципальная программа  Темрюкского городского поселения Темрюкского района «Развитие систем водоснабжения»</t>
  </si>
  <si>
    <t>Муниципальная программа Темрюкского городского поселения Темрюкского района «Водоотведение»</t>
  </si>
  <si>
    <t>Муниципальная программа Темрюкского городского поселения Темрюкского района «Адресная помощь гражданам, попавшим в трудную жизненную ситуацию»</t>
  </si>
  <si>
    <t>Муниципальная программа Темрюкского городского поселения Темрюкского района «Формирование муниципального жилищного фонда»</t>
  </si>
  <si>
    <t xml:space="preserve">Муниципальная программа Темрюкского городского поселения Темрюкского района «Формирование доступной среды для инвалидов и других маломобильных групп населения»
</t>
  </si>
  <si>
    <t>Муниципальная программа Темрюкского городского поселения Темрюкского района «Развитие газоснабжения»</t>
  </si>
  <si>
    <t>Муниципальная программа Темрюкского городского поселения Темрюкского района «Улучшение условий и охраны труда в Темрюкском городском поселении Темрюкского района»</t>
  </si>
  <si>
    <t>Муниципальная программа Темрюкского городского поселения Темрюкского района «Подготовка землеустроительной документации»</t>
  </si>
  <si>
    <t>Муниципальная программа Темрюкского городского поселения Темрюкского района «Энергоснабжение»</t>
  </si>
  <si>
    <t>Реализация мероприятий Программы «Формирование комфортной городской среды»</t>
  </si>
  <si>
    <t>Выполнение проектной документации</t>
  </si>
  <si>
    <t>8710112250</t>
  </si>
  <si>
    <t>8710113250</t>
  </si>
  <si>
    <t>Муниципальная программа Темрюкского городского поселения Темрюкского района «Формирование комфортной городской среды Темрюкского городского поселения Темрюкского района» на 2018-2024 годы»</t>
  </si>
  <si>
    <t>Развитие уличного освещения</t>
  </si>
  <si>
    <t>8710114250</t>
  </si>
  <si>
    <t>Исполнение судебных актов</t>
  </si>
  <si>
    <t>Переустановка программного обеспечения фонтана</t>
  </si>
  <si>
    <t>7010180220</t>
  </si>
  <si>
    <t>Повышение качества и комфорта городской среды на территории Темрюкского городского поселения Темрюкского района</t>
  </si>
  <si>
    <t xml:space="preserve">Обеспечение создания, содержания и развития объектов благоустройства на территории Темрюкского городского поселения Темрюкского района, включая объекты, находящиеся в частной собственности и прилегающие к ним территории </t>
  </si>
  <si>
    <t>Получение молодыми семьями – участниками мероприятия ведомственной целевой программы социальных выплат на приобретение (строительство) жилья</t>
  </si>
  <si>
    <t xml:space="preserve">Муниципальная программа Темрюкского городского поселения Темрюкского района  «Участие в предупреждении и ликвидации последствий чрезвычайных ситуаций»
</t>
  </si>
  <si>
    <t>Создание необходимых условий для предупреждения и ликвидации последствий чрезвычайных ситуаций на территории Темрюкского городского поселения Темрюкского района</t>
  </si>
  <si>
    <t>Проведение проектно-изыскательских работ</t>
  </si>
  <si>
    <t>Выполнение инженерных изысканий и проектных работ</t>
  </si>
  <si>
    <t>8500000000</t>
  </si>
  <si>
    <t>8510000000</t>
  </si>
  <si>
    <t>8510100000</t>
  </si>
  <si>
    <t>8510140440</t>
  </si>
  <si>
    <t>Обеспечение деятельности хозяйственного общества</t>
  </si>
  <si>
    <t>Взнос в уставный капитал хозяйственного общества</t>
  </si>
  <si>
    <t>9930000000</t>
  </si>
  <si>
    <t>9930010020</t>
  </si>
  <si>
    <t>Изготовление информационного материала</t>
  </si>
  <si>
    <t>Ознаменование праздничных дней и памятных дат истории России и Кубани</t>
  </si>
  <si>
    <t>871F200000</t>
  </si>
  <si>
    <t>871F255550</t>
  </si>
  <si>
    <t>Реализация федерального проекта "Формирование комфортной городской среды"</t>
  </si>
  <si>
    <t>Профилактика производственного травматизма и профессиональной заболеваемости</t>
  </si>
  <si>
    <t>Диспансеризация муниципальных служащих администрации Темрюкского городского поселения Темрюкского района</t>
  </si>
  <si>
    <t>8610300000</t>
  </si>
  <si>
    <t>8610320460</t>
  </si>
  <si>
    <t>99000S0050</t>
  </si>
  <si>
    <t>Решение социально значимых вопросов местного значения за счет средств бюджета Темрюкского городского поселения Темрюкского района</t>
  </si>
  <si>
    <t>9900020050</t>
  </si>
  <si>
    <t>6910200000</t>
  </si>
  <si>
    <t>6910240200</t>
  </si>
  <si>
    <t>Реализация полномочий в сфере водоотведения</t>
  </si>
  <si>
    <t>Водоотведение поверхностных дождевых и талых сточных вод без непосредственного подключения к центральной системе водоотведения</t>
  </si>
  <si>
    <t>Строительство новых мест водозабора</t>
  </si>
  <si>
    <t>Установка пожарных гидрантов</t>
  </si>
  <si>
    <t>6210200000</t>
  </si>
  <si>
    <t>6210220130</t>
  </si>
  <si>
    <t>Проведение учёта мест захоронения</t>
  </si>
  <si>
    <t>Инвентаризация мест захоронений на кладбище в районе горы Гнилой г. Темрюк</t>
  </si>
  <si>
    <t>7110300000</t>
  </si>
  <si>
    <t>7110340220</t>
  </si>
  <si>
    <t>Непрерывная подготовка работников по охране труда на основе современных технологий обучения</t>
  </si>
  <si>
    <t xml:space="preserve">Обучение по охране труда руководителей и специалистов </t>
  </si>
  <si>
    <t>8610220450</t>
  </si>
  <si>
    <t>Информационное обеспечение и пропаганда охраны труда</t>
  </si>
  <si>
    <t>Приобретение информационных стендов по охране труда</t>
  </si>
  <si>
    <t>Приобретение типового пакета документов по охране труда</t>
  </si>
  <si>
    <t>8610400000</t>
  </si>
  <si>
    <t>8610420480</t>
  </si>
  <si>
    <t>8610420490</t>
  </si>
  <si>
    <t>Изготовление топографической съемки</t>
  </si>
  <si>
    <t>8710116250</t>
  </si>
  <si>
    <t>Расходы на выплаты персоналу государственных (муниципальных) органов</t>
  </si>
  <si>
    <t>Реализация государственной программы Краснодарского края «Развитие сети автомобильных дорог Краснодарского края» в 2020 году (за счет средств бюджета Темрюкского городского поселения Темрюкского района)</t>
  </si>
  <si>
    <t>Капитальный ремонт и ремонт автомобильных дорог общего пользования местного значения</t>
  </si>
  <si>
    <t>6410221150</t>
  </si>
  <si>
    <t>64102S2440</t>
  </si>
  <si>
    <t>Реконструкция водопроводных сетей</t>
  </si>
  <si>
    <t>6810180190</t>
  </si>
  <si>
    <t>68101S0330</t>
  </si>
  <si>
    <t>Приобретение спецтехники для благоустройства</t>
  </si>
  <si>
    <t>7010118210</t>
  </si>
  <si>
    <t>9920100190</t>
  </si>
  <si>
    <t>9920120390</t>
  </si>
  <si>
    <t>Субсидии юридическим лицам (кроме некоммерческих организаций), индивидуальным предпринимателям, физическим лицам-производителям товаров работ,услуг</t>
  </si>
  <si>
    <t>9920110140</t>
  </si>
  <si>
    <t>9920110180</t>
  </si>
  <si>
    <t>9920110190</t>
  </si>
  <si>
    <t>9920110200</t>
  </si>
  <si>
    <t>9920120190</t>
  </si>
  <si>
    <t>9920140200</t>
  </si>
  <si>
    <t>Содержание "Братского кладбища советских воинов, погибших в боях с фашистскими захватчиками, 1941-1943 годы, г. Темрюк, ул. Бувина, воинское кладбище"</t>
  </si>
  <si>
    <t>9920110220</t>
  </si>
  <si>
    <t>9920120220</t>
  </si>
  <si>
    <t>9920180210</t>
  </si>
  <si>
    <t>9920110280</t>
  </si>
  <si>
    <t>9920110300</t>
  </si>
  <si>
    <t>9920111160</t>
  </si>
  <si>
    <t>Содержание, проектирование, ремонт и строительство сетей водоснабжения, артезианских скважин и объектов водоподготовки</t>
  </si>
  <si>
    <t xml:space="preserve">Муниципальная программа Темрюкского городского поселения Темрюкского района "Формирование муниципального жилищного фонда" </t>
  </si>
  <si>
    <t xml:space="preserve"> Бюджетные инвестиции</t>
  </si>
  <si>
    <t>8410110480</t>
  </si>
  <si>
    <t>Разработка проектов планировки и проектов межевания</t>
  </si>
  <si>
    <t>Разработка проектов межевания</t>
  </si>
  <si>
    <t>8410400000</t>
  </si>
  <si>
    <t>8410410490</t>
  </si>
  <si>
    <t>8410410491</t>
  </si>
  <si>
    <t>Субсидии некоммерческим организациям (за исключением государственных (муниципальных) учреждений, государственных корпораций (компаний), публично-правовых компаний)</t>
  </si>
  <si>
    <t xml:space="preserve">Проектирование </t>
  </si>
  <si>
    <t>Разработка проектов планировки и проектов межевания территории</t>
  </si>
  <si>
    <t xml:space="preserve">Реализация муниципальными образованиями Краснодарского края - победителями Всероссийского конкурса лучших проектов создания комфортной городской среды проектов создания комфортной городской среды, предусмотренных конкурсными заявками победителей конкурса </t>
  </si>
  <si>
    <t>871F254240</t>
  </si>
  <si>
    <t>Иные межбюджетные трансферты на дополнительную помощь местным бюджетам для решения социально значимых вопросов местного значения на 2020 год</t>
  </si>
  <si>
    <t>7010162980</t>
  </si>
  <si>
    <t>7310162980</t>
  </si>
  <si>
    <t>Проведение предпроектных изысканий оползневых процессов</t>
  </si>
  <si>
    <t>Подготовка документов по безопасности территории Темрюкского городского поселения Темрюкского района</t>
  </si>
  <si>
    <t>Разработка паспорта безопасности Темрюкского городского поселения Темрюкского района</t>
  </si>
  <si>
    <t>8510200000</t>
  </si>
  <si>
    <t>8510240460</t>
  </si>
  <si>
    <t>8510300000</t>
  </si>
  <si>
    <t>8510340480</t>
  </si>
  <si>
    <t>Обеспечение деятельности администрации муниципального образования Темрюкский район по осуществлению внутреннего муниципального финансового контроля</t>
  </si>
  <si>
    <t>Осуществление полномочий по осуществлению внутреннего муниципального финансового контроля</t>
  </si>
  <si>
    <t>9610000000</t>
  </si>
  <si>
    <t>9610000190</t>
  </si>
  <si>
    <t>Выполнение предпроектных инженерно-геодезических изысканий оползневых процессов</t>
  </si>
  <si>
    <t>Восстановление (ремонт, благоустройство) воинских захоронений</t>
  </si>
  <si>
    <t>7310220350</t>
  </si>
  <si>
    <t>69101S0310</t>
  </si>
  <si>
    <t>Капитальный ремонт и ремонт автомобильных дорог общего пользования местного значения (за счет средств бюджета муниципального образования Темрюкский район)</t>
  </si>
  <si>
    <t>6410220160</t>
  </si>
  <si>
    <t>Взносы в уставный фонд муниципального унитарного предприятия Темрюкского городского поселения Темрюкского района "Темрюк-Водоканал"</t>
  </si>
  <si>
    <t>9910070200</t>
  </si>
  <si>
    <t>7310110312</t>
  </si>
  <si>
    <t>Оплата кредиторской задолженности</t>
  </si>
  <si>
    <t>Реализация муниципальными образованиями Краснодарского края - победителями Всероссийского конкурса лучших проектов создания комфортной городской среды проектов создания комфортной городской среды, предусмотренных конкурсными заявками победителей конкурса (осуществление технологического присоединения)</t>
  </si>
  <si>
    <t>8710120250</t>
  </si>
  <si>
    <t>Прочие мероприятия по обеспечению первичных мер пожарной безопасности на территории Темрюкского городского поселения Темрюкского района</t>
  </si>
  <si>
    <t>Приобретение информационных табличек</t>
  </si>
  <si>
    <t>6210340130</t>
  </si>
  <si>
    <t>6210340131</t>
  </si>
  <si>
    <t>Возмещение в связи с изъятием земельного участка для муниципальных нужд</t>
  </si>
  <si>
    <t>9910080100</t>
  </si>
  <si>
    <t>Выполнение топографической съемки</t>
  </si>
  <si>
    <t>6910180200</t>
  </si>
  <si>
    <t>8710140250</t>
  </si>
  <si>
    <t>Информационная поддержка субъектов малого и среднего предпринимательства</t>
  </si>
  <si>
    <t>6610110170</t>
  </si>
  <si>
    <t>Приобретение материалов для ремонта водопроводных сетей</t>
  </si>
  <si>
    <t>6810140191</t>
  </si>
  <si>
    <t>Реализация муниципальными образованиями Краснодарского края - победителями Всероссийского конкурса лучших проектов создания комфортной городской среды проектов создания комфортной городской среды, предусмотренных конкурсными заявками победителей конкурса (за счет средств бюджета Темрюкского городского поселения Темрюкского района)</t>
  </si>
  <si>
    <t>Предоставление субсидии муниципальному унитарному предприятию Темрюкского городского поселения Темрюкского района "Темрюк-Водоканал" на финансовое обеспечение затрат, возникающих в связи с оказанием коммунальных услуг</t>
  </si>
  <si>
    <t>9910070300</t>
  </si>
  <si>
    <t>Проведение прочих мероприятий в сфере охраны труда</t>
  </si>
  <si>
    <t>Приобретение средств индивидуальной защиты для предупреждения и предотвращения коронавирусной инфекции COVID-19</t>
  </si>
  <si>
    <t>8610500000</t>
  </si>
  <si>
    <t>8610520430</t>
  </si>
  <si>
    <t>8710153990</t>
  </si>
  <si>
    <t>871015399R</t>
  </si>
  <si>
    <t>Муниципальная программа Темрюкского городского поселения Темрюкского района «Управление муниципальным имуществом»</t>
  </si>
  <si>
    <t>Мероприятия по содержанию и обслуживанию казны Темрюкского городского поселения Темрюкского района</t>
  </si>
  <si>
    <t>Муниципальная  программа Темрюкского городского поселения Темрюкского района «Обеспечение деятельности подведомственных муниципальных учреждений»</t>
  </si>
  <si>
    <t>Муниципальная программа Темрюкского городского поселения Темрюкского района «Развитие органов территориального общественного самоуправления Темрюкского городского поселения Темрюкского района»</t>
  </si>
  <si>
    <t>Муниципальная программа Темрюкского городского поселения Темрюкского района «Противодействие коррупции»</t>
  </si>
  <si>
    <t>Муниципальная программа  Темрюкского городского поселения Темрюкского района «Повышение безопасности дорожного движения»</t>
  </si>
  <si>
    <t>Муниципальная программа Темрюкского городского поселения Темрюкского района «Организация благоустройства территории»</t>
  </si>
  <si>
    <t>Всего:</t>
  </si>
  <si>
    <t>в том числе:</t>
  </si>
  <si>
    <t>Код классификации расходов бюджетов</t>
  </si>
  <si>
    <t xml:space="preserve">Уточненная сводная бюджетная роспись </t>
  </si>
  <si>
    <t>Исполнено</t>
  </si>
  <si>
    <t>Исполнение к уточненной сводной бюджетной росписи, %</t>
  </si>
  <si>
    <t>ПРИЛОЖЕНИЕ № 4</t>
  </si>
  <si>
    <t xml:space="preserve">Темрюкского городского поселения </t>
  </si>
  <si>
    <t>Муниципальная программа Темрюкского городского поселения Темрюкского района «Развитие сферы культуры»</t>
  </si>
  <si>
    <t>Муниципальная программа Темрюкского городского поселения Темрюкского района «Ритуальные услуги»</t>
  </si>
  <si>
    <t>Муниципальная программа Темрюкского городского поселения Темрюкского района «Молодежь Темрюка»</t>
  </si>
  <si>
    <t>Муниципальная программа Темрюкского городского поселения Темрюкского района «Поддержка социально ориентированных некоммерческих организаций»</t>
  </si>
  <si>
    <t>Муниципальная программа Темрюкского городского поселения Темрюкского района «Развитие физической культуры и спорта»</t>
  </si>
  <si>
    <t>Муниципальная программа Темрюкского городского поселения Темрюкского района  «Обеспечение земельных участков, предоставленных многодетным семьям, инженерной инфраструктурой в целях жилищного строительства»</t>
  </si>
  <si>
    <t>Муниципальная программа Темрюкского городского поселения Темрюкского района  «Участие в предупреждении и ликвидации последствий чрезвычайных ситуаций»</t>
  </si>
  <si>
    <t>Улучшение условий и охраны труда в целях снижения производственного травматизма и профессиональной заболеваемости работников предприятий, учреждений и организаций Темрюкского городского поселения Темрюкского района</t>
  </si>
  <si>
    <t>Осуществлении полномочий на определение поставщиков (подрядчиков, исполнителей) при осуществлении конкурентных способов закупок товаров, работ, услуг для обеспечения муниципальных нужд Темрюкского городского поселения Темрюкского района</t>
  </si>
  <si>
    <t>(тыс.рублей)</t>
  </si>
  <si>
    <t>Наименование</t>
  </si>
  <si>
    <t>Реализация мероприятий федеральной целевой программы "Увековечение памяти погибших при защите Отечества на 2019-2024 годы"</t>
  </si>
  <si>
    <t>52102L2990</t>
  </si>
  <si>
    <t>Своевременное финансовое обеспечение деятельности МКУ «Централизованная бухгалтерия» и выполнения муниципального задания МБУ «Общественно-социальный центр», МБУ «Чистый город»</t>
  </si>
  <si>
    <t>Реализация адресной программы Краснодарского края «Переселение граждан из аварийного жилищного фонда на 2019 – 2023 годы»</t>
  </si>
  <si>
    <t>781F300000</t>
  </si>
  <si>
    <t>781F367483</t>
  </si>
  <si>
    <t>781F367484</t>
  </si>
  <si>
    <t>9920110090</t>
  </si>
  <si>
    <t>Проведение прочих мероприятий</t>
  </si>
  <si>
    <t>8510400000</t>
  </si>
  <si>
    <t>8510440490</t>
  </si>
  <si>
    <t>Проведение мероприятий по ликвидации последствий чрезвычайной ситуации, произошедшей на территории Темрюкского городского поселения Темрюкского района 13 августа 2021 года</t>
  </si>
  <si>
    <t>9910040491</t>
  </si>
  <si>
    <t>Ремонт и содержание автомобильных дорог местного значения (за счет дотации на поощрение победителей краевого смотра-конкурса по итогам деятельности органов местного самоуправления поселений по решению вопросов местного значения на звание лучшего поселения Краснодарского края за 2020 год)</t>
  </si>
  <si>
    <t>6410220151</t>
  </si>
  <si>
    <t>Обустройство автомобильных дорог местного значения (за счет средств бюджета муниципального образования Темрюкский район)</t>
  </si>
  <si>
    <t xml:space="preserve">Обустройство автомобильных дорог местного значения </t>
  </si>
  <si>
    <t>Капитальный ремонт и ремонт автомобильных дорог общего пользования местного значения (за счет средств бюджета Темрюкского городского поселения Темрюкского района)</t>
  </si>
  <si>
    <t>6410220161</t>
  </si>
  <si>
    <t>6410220162</t>
  </si>
  <si>
    <t>6410220440</t>
  </si>
  <si>
    <t>Подготовка экспертного заключения</t>
  </si>
  <si>
    <t>8810170470</t>
  </si>
  <si>
    <t>Реализация государственной программы Краснодарского края "Развитие жилищно-коммунального хозяйства" по организации водоснабжения населения в 2021 году</t>
  </si>
  <si>
    <t>Реализация государственной программы Краснодарского края "Развитие жилищно-коммунального хозяйства" по организации водоотведения населения в 2021 году</t>
  </si>
  <si>
    <t>Приобретение оборудования</t>
  </si>
  <si>
    <t>6910180300</t>
  </si>
  <si>
    <t>Проектирование и строительство газопроводов на территории Темрюкского городского поселения Темрюкского района</t>
  </si>
  <si>
    <t>Разработка проектно-сметной документации</t>
  </si>
  <si>
    <t>8110200000</t>
  </si>
  <si>
    <t>8110240400</t>
  </si>
  <si>
    <t>Строительство объектов инженерной инфраструктуры</t>
  </si>
  <si>
    <t>Строительство объектов электроснабжения (за счет средств бюджета Темрюкского городского поселения Темрюкского района)</t>
  </si>
  <si>
    <t>Строительство объектов электроснабжения</t>
  </si>
  <si>
    <t>8410500000</t>
  </si>
  <si>
    <t>8410510580</t>
  </si>
  <si>
    <t>84105S2640</t>
  </si>
  <si>
    <t>9920120400</t>
  </si>
  <si>
    <t>9920180190</t>
  </si>
  <si>
    <t>Финансовое обеспечение выполнения муниципального задания МБУ «Чистый город»</t>
  </si>
  <si>
    <t>Оплата кредиторской задолженности по контрактам, заключенным МУП ТГП ТР «Чистый город» и не оплаченным в связи с исключением предприятия из ЕГРЮЛ</t>
  </si>
  <si>
    <t>5410110150</t>
  </si>
  <si>
    <t>5410110151</t>
  </si>
  <si>
    <t>Реализация инициативного проекта "Обустройство детской площадки на внутридворовой территории многоквартирных домов, расположенных по адресу: г. Темрюк, ул. Свердлова, 7, ул. К. Либкнехта, 6, ул. Октябрьская, 3" (приобретение оборудования)</t>
  </si>
  <si>
    <t>Субсидии бюджетным и автономным учреждениям, государственным (муниципальным) унитарным предприятиям на осуществление капитальных вложений в объекты капитального строительства государственной (муниципальной) собственности или приобретение объектов недвижимого имущества в государственную (муниципальную) собственность</t>
  </si>
  <si>
    <t>460</t>
  </si>
  <si>
    <t>Проведение благоустройства общественных территорий</t>
  </si>
  <si>
    <t>8710180250</t>
  </si>
  <si>
    <t>Предоставление субсидии муниципальному унитарному предприятию Темрюкского городского поселения Темрюкского района "Чистый город" на финансовое обеспечение затрат, возникающих в связи с оказанием ритуальных услуг и выполнением работ по благоустройству города</t>
  </si>
  <si>
    <t>9910070400</t>
  </si>
  <si>
    <t>9920120250</t>
  </si>
  <si>
    <t>9920140250</t>
  </si>
  <si>
    <t>9920120350</t>
  </si>
  <si>
    <t>Предоставление единовременной материальной помощи и финансовой помощи в связи с утратой имущества первой необходимости гражданам Российской Федерации, пострадавшим в результате чрезвычайной ситуации в связи с выпадением обильных осадков в виде дождя 13 августа 2021 года на территории Темрюкского городского поселения Темрюкского района</t>
  </si>
  <si>
    <t>Предоставление социальной выплаты на приобретение жилого помещения гражданам, лишившимся жилого помещения в результате чрезвычайной ситуации в связи с выпадением обильных осадков в виде дождя 13 августа 2021 года на территории Темрюкского городского поселения Темрюкского района</t>
  </si>
  <si>
    <t>9910040492</t>
  </si>
  <si>
    <t>9910040493</t>
  </si>
  <si>
    <t>Предоставление субсидий Фонду социально-экономического развития Темрюкского городского поселения Темрюкского района "Мой город"</t>
  </si>
  <si>
    <t>7610140350</t>
  </si>
  <si>
    <t>Муниципальная программа Темрюкского городского поселения Темрюкского района «Профилактика терроризма и экстремизма»</t>
  </si>
  <si>
    <t>Улучшение ситуации по обеспечению жильем граждан, состоящих на учете в качестве нуждающихся в жилых помещениях, в том числе вне очереди, а также предоставление или выплата возмещения за изымаемые жилые помещения в аварийных многоквартирных домах</t>
  </si>
  <si>
    <t>Проведение благоустройства общественных территорий (за счет дотации на премирование победителей Всероссийского конкурса "Лучшая муниципальная практика")</t>
  </si>
  <si>
    <t>Проведение благоустройства общественных территорий (за счет дотации на премирование победителей Всероссийского конкурса "Лучшая муниципальная практика" за счет средств резервного фонда Президента Российской Федерации)</t>
  </si>
  <si>
    <t>к проекту решения</t>
  </si>
  <si>
    <t>"Об исполнении бюджета</t>
  </si>
  <si>
    <t>Темрюкского района за 2022 год"</t>
  </si>
  <si>
    <t>Расходы бюджета Темрюкского городского поселения Темрюкского района за 2022 год                                                                                                                                     по целевым статьям (муниципальным программам Темрюкского городского поселения Темрюкского района и непрограммным направлениям деятельности), группам, подгруппам видов расходов классификации расходов бюджетов</t>
  </si>
  <si>
    <t>Бюджет, утверждённый решением XLI сессии Совета Темрюкского городского поселения Темрюкского района IV-го созыва от 23 ноября 2021 года № 248 (в редакции решения от «23» декабря 2022 года № 381)</t>
  </si>
  <si>
    <t>Обеспечение мероприятий по переселению граждан из аварийного жилищного фонда, в том числе переселению граждан из аварийного жилищного фонда с учетом необходимости развития малоэтажного жилищного строительства (за счет средств государственной корпорации – Фонда содействия реформированию жилищно-коммунального хозяйства)ийного жилищного фонда (за счет средств государственной корпорации – Фонда содействия реформированию жилищно-коммунального хозяйства)</t>
  </si>
  <si>
    <t>Обеспечение мероприятий по переселению граждан из аварийного жилищного фонда, в том числе переселению граждан из аварийного жилищного фонда с учетом необходимости развития малоэтажного жилищного строительства</t>
  </si>
  <si>
    <t xml:space="preserve">Публикация нормативно-правовых актов и информационных сообщений о деятельности органов местного самоуправления Темрюкского городского поселения Темрюкского района </t>
  </si>
  <si>
    <t>9920110070</t>
  </si>
  <si>
    <t>Разработка плана действий по предупреждению и ликвидации последствий чрезвычайных ситуаций природного и техногенного характера</t>
  </si>
  <si>
    <t>8510442490</t>
  </si>
  <si>
    <t>9920140491</t>
  </si>
  <si>
    <t>244</t>
  </si>
  <si>
    <t>9920110230</t>
  </si>
  <si>
    <t>9920120162</t>
  </si>
  <si>
    <t>9920120440</t>
  </si>
  <si>
    <t>9920110470</t>
  </si>
  <si>
    <t>9920120470</t>
  </si>
  <si>
    <t>Реализация мероприятий государственной программы Краснодарского края "Развитие жилищно-коммунального хозяйства" (за счет средств бюджета Темрюкского городского поселения Темрюкского района)</t>
  </si>
  <si>
    <t>6810120192</t>
  </si>
  <si>
    <t>Реализация федерального проекта "Чистая вода" и регионального проекта Краснодарского края "Качество питьевой воды"</t>
  </si>
  <si>
    <t>Строительство и реконструкция (модернизация) объектов питьевого водоснабжения</t>
  </si>
  <si>
    <t>681F500000</t>
  </si>
  <si>
    <t>681F552430</t>
  </si>
  <si>
    <t>Корректировка схемы водоснабжения и водоотведения Темрюкского городского поселения Темрюкского района на перспективу до 2032 года</t>
  </si>
  <si>
    <t>9910070301</t>
  </si>
  <si>
    <t>5410110053</t>
  </si>
  <si>
    <t>Реализация программ формирования современной городской среды</t>
  </si>
  <si>
    <t>9920113250</t>
  </si>
  <si>
    <t>9920114250</t>
  </si>
  <si>
    <t>9920140210</t>
  </si>
  <si>
    <t>Иные межбюджетные трансферты на дополнительную помощь местным бюджетам для решения социально значимых вопросов местного значения на 2022 год</t>
  </si>
  <si>
    <t>73102L2990</t>
  </si>
  <si>
    <t>9920110320</t>
  </si>
  <si>
    <t>Реализация мероприятий по социальной поддержке лиц, замещавших муниципальные должности и должности муниципальной службы</t>
  </si>
  <si>
    <t>9910010231</t>
  </si>
  <si>
    <t>Оказание адресной помощи</t>
  </si>
  <si>
    <t>7510140340</t>
  </si>
  <si>
    <t>Субсидии бюджетам муниципальных образований Краснодарского края из резервного фонда администрации Краснодарского края</t>
  </si>
  <si>
    <t>99100S2400</t>
  </si>
  <si>
    <t>Муниципальная программа Темрюкского городского поселения Темрюкского района «Обеспечение жильем молодых семей»</t>
  </si>
  <si>
    <t>Реализация мероприятий по обеспечению жильем молодых семей</t>
  </si>
  <si>
    <t>Приобретение и вручение новогодних подарков детям военнослужащих, призванных по частичной мобилизации  в Вооруженные силы Российской Федерации Военным Комиссариатом Темрюкского района Краснодарского края</t>
  </si>
  <si>
    <t>7510270340</t>
  </si>
  <si>
    <t xml:space="preserve">Заместитель главы </t>
  </si>
  <si>
    <t>Содержание "Братского кладбища советских воинов, погибших в боях с фашистскими захватчиками, 1942-1943 годы, г. Темрюк, ул. Бувина, воинское кладбище"</t>
  </si>
  <si>
    <t>Оказание поддержки многодетным, малообеспеченным семьям и детям военнослужащих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</si>
</sst>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_-* #,##0.00_р_._-;\-* #,##0.00_р_._-;_-* &quot;-&quot;??_р_._-;_-@_-"/>
    <numFmt numFmtId="165" formatCode="0.0"/>
    <numFmt numFmtId="166" formatCode="#,##0.0"/>
  </numFmts>
  <fonts count="15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sz val="14"/>
      <name val="Times New Roman"/>
      <family val="1"/>
      <charset val="204"/>
    </font>
    <font>
      <sz val="12"/>
      <name val="Times New Roman"/>
      <family val="1"/>
      <charset val="204"/>
    </font>
    <font>
      <b/>
      <sz val="14"/>
      <name val="Times New Roman"/>
      <family val="1"/>
      <charset val="204"/>
    </font>
    <font>
      <sz val="14"/>
      <name val="Arial"/>
      <family val="2"/>
      <charset val="204"/>
    </font>
    <font>
      <sz val="14"/>
      <name val="Arial Cyr"/>
      <charset val="204"/>
    </font>
    <font>
      <sz val="14"/>
      <color theme="1"/>
      <name val="Times New Roman"/>
      <family val="1"/>
      <charset val="204"/>
    </font>
    <font>
      <b/>
      <sz val="14"/>
      <name val="Arial"/>
      <family val="2"/>
      <charset val="204"/>
    </font>
    <font>
      <sz val="11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108">
    <xf numFmtId="0" fontId="0" fillId="0" borderId="0" xfId="0"/>
    <xf numFmtId="0" fontId="2" fillId="0" borderId="0" xfId="0" applyFont="1"/>
    <xf numFmtId="4" fontId="2" fillId="0" borderId="0" xfId="0" applyNumberFormat="1" applyFont="1"/>
    <xf numFmtId="4" fontId="2" fillId="0" borderId="0" xfId="0" applyNumberFormat="1" applyFont="1" applyAlignment="1">
      <alignment wrapText="1"/>
    </xf>
    <xf numFmtId="0" fontId="4" fillId="0" borderId="0" xfId="0" applyFont="1"/>
    <xf numFmtId="0" fontId="2" fillId="0" borderId="0" xfId="0" applyFont="1" applyAlignment="1">
      <alignment horizontal="center" vertical="center" wrapText="1"/>
    </xf>
    <xf numFmtId="0" fontId="2" fillId="0" borderId="0" xfId="0" applyFont="1" applyAlignment="1"/>
    <xf numFmtId="0" fontId="2" fillId="0" borderId="0" xfId="0" applyFont="1" applyAlignment="1">
      <alignment horizontal="left"/>
    </xf>
    <xf numFmtId="0" fontId="5" fillId="0" borderId="0" xfId="0" applyFont="1"/>
    <xf numFmtId="49" fontId="6" fillId="0" borderId="0" xfId="0" applyNumberFormat="1" applyFont="1" applyFill="1" applyBorder="1" applyAlignment="1">
      <alignment horizontal="center" vertical="center" wrapText="1"/>
    </xf>
    <xf numFmtId="49" fontId="6" fillId="0" borderId="0" xfId="0" applyNumberFormat="1" applyFont="1" applyFill="1" applyBorder="1" applyAlignment="1">
      <alignment horizontal="center" vertical="center"/>
    </xf>
    <xf numFmtId="166" fontId="6" fillId="0" borderId="0" xfId="1" applyNumberFormat="1" applyFont="1" applyFill="1" applyBorder="1" applyAlignment="1">
      <alignment vertical="center"/>
    </xf>
    <xf numFmtId="49" fontId="8" fillId="0" borderId="0" xfId="0" applyNumberFormat="1" applyFont="1" applyFill="1" applyBorder="1" applyAlignment="1">
      <alignment horizontal="center" vertical="center" wrapText="1"/>
    </xf>
    <xf numFmtId="49" fontId="8" fillId="0" borderId="0" xfId="0" applyNumberFormat="1" applyFont="1" applyFill="1" applyBorder="1" applyAlignment="1">
      <alignment horizontal="center" vertical="center"/>
    </xf>
    <xf numFmtId="166" fontId="8" fillId="0" borderId="0" xfId="1" applyNumberFormat="1" applyFont="1" applyFill="1" applyBorder="1" applyAlignment="1">
      <alignment vertical="center"/>
    </xf>
    <xf numFmtId="49" fontId="6" fillId="0" borderId="0" xfId="0" applyNumberFormat="1" applyFont="1" applyFill="1" applyBorder="1" applyAlignment="1">
      <alignment horizontal="left" vertical="center" wrapText="1"/>
    </xf>
    <xf numFmtId="49" fontId="11" fillId="0" borderId="0" xfId="0" applyNumberFormat="1" applyFont="1" applyFill="1" applyBorder="1" applyAlignment="1">
      <alignment horizontal="left" vertical="center" wrapText="1"/>
    </xf>
    <xf numFmtId="49" fontId="11" fillId="0" borderId="0" xfId="0" applyNumberFormat="1" applyFont="1" applyFill="1" applyBorder="1" applyAlignment="1">
      <alignment horizontal="center" vertical="center"/>
    </xf>
    <xf numFmtId="49" fontId="3" fillId="0" borderId="0" xfId="0" applyNumberFormat="1" applyFont="1" applyFill="1" applyBorder="1" applyAlignment="1">
      <alignment horizontal="center" vertical="center"/>
    </xf>
    <xf numFmtId="49" fontId="8" fillId="0" borderId="0" xfId="0" applyNumberFormat="1" applyFont="1" applyFill="1" applyBorder="1" applyAlignment="1">
      <alignment horizontal="left" vertical="center" wrapText="1"/>
    </xf>
    <xf numFmtId="166" fontId="6" fillId="0" borderId="0" xfId="0" applyNumberFormat="1" applyFont="1" applyFill="1" applyBorder="1" applyAlignment="1">
      <alignment horizontal="right" vertical="center"/>
    </xf>
    <xf numFmtId="0" fontId="6" fillId="0" borderId="0" xfId="0" applyFont="1" applyFill="1"/>
    <xf numFmtId="0" fontId="8" fillId="0" borderId="0" xfId="0" applyFont="1" applyFill="1" applyBorder="1" applyAlignment="1">
      <alignment horizontal="left" vertical="center" wrapText="1"/>
    </xf>
    <xf numFmtId="0" fontId="6" fillId="0" borderId="0" xfId="0" applyFont="1" applyFill="1" applyBorder="1" applyAlignment="1">
      <alignment horizontal="center" vertical="center"/>
    </xf>
    <xf numFmtId="166" fontId="3" fillId="0" borderId="0" xfId="1" applyNumberFormat="1" applyFont="1" applyFill="1" applyBorder="1" applyAlignment="1">
      <alignment vertical="center"/>
    </xf>
    <xf numFmtId="165" fontId="6" fillId="0" borderId="0" xfId="0" applyNumberFormat="1" applyFont="1" applyFill="1"/>
    <xf numFmtId="0" fontId="8" fillId="0" borderId="0" xfId="0" applyFont="1" applyFill="1" applyAlignment="1">
      <alignment horizontal="center" vertical="center"/>
    </xf>
    <xf numFmtId="0" fontId="8" fillId="0" borderId="0" xfId="0" applyFont="1" applyFill="1"/>
    <xf numFmtId="166" fontId="11" fillId="0" borderId="0" xfId="1" applyNumberFormat="1" applyFont="1" applyFill="1" applyBorder="1" applyAlignment="1">
      <alignment vertical="center"/>
    </xf>
    <xf numFmtId="49" fontId="8" fillId="0" borderId="0" xfId="0" applyNumberFormat="1" applyFont="1" applyFill="1" applyBorder="1" applyAlignment="1">
      <alignment horizontal="left" vertical="center"/>
    </xf>
    <xf numFmtId="0" fontId="8" fillId="0" borderId="0" xfId="0" applyNumberFormat="1" applyFont="1" applyFill="1" applyBorder="1" applyAlignment="1">
      <alignment horizontal="left" vertical="center" wrapText="1"/>
    </xf>
    <xf numFmtId="0" fontId="6" fillId="0" borderId="0" xfId="0" applyNumberFormat="1" applyFont="1" applyFill="1" applyBorder="1" applyAlignment="1">
      <alignment horizontal="left" vertical="center" wrapText="1"/>
    </xf>
    <xf numFmtId="49" fontId="11" fillId="0" borderId="0" xfId="0" applyNumberFormat="1" applyFont="1" applyFill="1" applyBorder="1" applyAlignment="1">
      <alignment horizontal="center" vertical="center" wrapText="1"/>
    </xf>
    <xf numFmtId="0" fontId="12" fillId="0" borderId="0" xfId="0" applyFont="1" applyFill="1"/>
    <xf numFmtId="0" fontId="9" fillId="0" borderId="0" xfId="0" applyFont="1" applyFill="1"/>
    <xf numFmtId="166" fontId="11" fillId="0" borderId="0" xfId="0" applyNumberFormat="1" applyFont="1" applyFill="1" applyAlignment="1">
      <alignment vertical="center"/>
    </xf>
    <xf numFmtId="166" fontId="9" fillId="0" borderId="0" xfId="0" applyNumberFormat="1" applyFont="1" applyFill="1" applyAlignment="1"/>
    <xf numFmtId="0" fontId="6" fillId="0" borderId="0" xfId="0" applyFont="1" applyFill="1" applyAlignment="1">
      <alignment vertical="center"/>
    </xf>
    <xf numFmtId="166" fontId="6" fillId="0" borderId="0" xfId="0" applyNumberFormat="1" applyFont="1" applyFill="1" applyAlignment="1">
      <alignment vertical="center"/>
    </xf>
    <xf numFmtId="165" fontId="6" fillId="0" borderId="0" xfId="0" applyNumberFormat="1" applyFont="1" applyFill="1" applyBorder="1" applyAlignment="1">
      <alignment horizontal="right" vertical="center"/>
    </xf>
    <xf numFmtId="166" fontId="6" fillId="0" borderId="0" xfId="0" applyNumberFormat="1" applyFont="1" applyFill="1"/>
    <xf numFmtId="166" fontId="11" fillId="0" borderId="0" xfId="0" applyNumberFormat="1" applyFont="1" applyFill="1" applyAlignment="1"/>
    <xf numFmtId="49" fontId="11" fillId="0" borderId="0" xfId="0" applyNumberFormat="1" applyFont="1" applyFill="1" applyBorder="1" applyAlignment="1">
      <alignment horizontal="center" vertical="top"/>
    </xf>
    <xf numFmtId="166" fontId="6" fillId="0" borderId="0" xfId="1" applyNumberFormat="1" applyFont="1" applyFill="1" applyBorder="1" applyAlignment="1">
      <alignment vertical="top"/>
    </xf>
    <xf numFmtId="0" fontId="6" fillId="0" borderId="0" xfId="0" applyFont="1" applyFill="1" applyAlignment="1">
      <alignment vertical="top"/>
    </xf>
    <xf numFmtId="0" fontId="6" fillId="0" borderId="0" xfId="0" applyFont="1" applyFill="1" applyAlignment="1">
      <alignment horizontal="center" vertical="top"/>
    </xf>
    <xf numFmtId="0" fontId="10" fillId="0" borderId="0" xfId="0" applyFont="1" applyFill="1" applyAlignment="1">
      <alignment horizontal="center"/>
    </xf>
    <xf numFmtId="0" fontId="10" fillId="0" borderId="0" xfId="0" applyFont="1" applyFill="1"/>
    <xf numFmtId="0" fontId="6" fillId="0" borderId="0" xfId="0" applyFont="1" applyFill="1" applyAlignment="1">
      <alignment horizontal="left" vertical="center"/>
    </xf>
    <xf numFmtId="49" fontId="6" fillId="0" borderId="0" xfId="0" applyNumberFormat="1" applyFont="1" applyFill="1" applyAlignment="1">
      <alignment horizontal="center" vertical="center"/>
    </xf>
    <xf numFmtId="166" fontId="11" fillId="0" borderId="0" xfId="0" applyNumberFormat="1" applyFont="1" applyFill="1" applyAlignment="1">
      <alignment horizontal="right"/>
    </xf>
    <xf numFmtId="0" fontId="8" fillId="0" borderId="0" xfId="0" applyFont="1" applyFill="1" applyAlignment="1">
      <alignment horizontal="left" vertical="center" wrapText="1"/>
    </xf>
    <xf numFmtId="0" fontId="6" fillId="0" borderId="0" xfId="0" applyFont="1" applyFill="1" applyAlignment="1">
      <alignment horizontal="left" vertical="center" wrapText="1"/>
    </xf>
    <xf numFmtId="0" fontId="11" fillId="0" borderId="0" xfId="0" applyFont="1" applyFill="1" applyAlignment="1">
      <alignment horizontal="left" vertical="center" wrapText="1"/>
    </xf>
    <xf numFmtId="0" fontId="9" fillId="0" borderId="0" xfId="0" applyFont="1" applyFill="1" applyAlignment="1">
      <alignment horizontal="left" vertical="center"/>
    </xf>
    <xf numFmtId="0" fontId="6" fillId="0" borderId="0" xfId="0" applyFont="1" applyFill="1" applyBorder="1" applyAlignment="1">
      <alignment horizontal="left" vertical="center" wrapText="1"/>
    </xf>
    <xf numFmtId="0" fontId="6" fillId="0" borderId="0" xfId="0" applyNumberFormat="1" applyFont="1" applyFill="1" applyAlignment="1">
      <alignment horizontal="left" vertical="center" wrapText="1"/>
    </xf>
    <xf numFmtId="0" fontId="3" fillId="0" borderId="0" xfId="0" applyFont="1" applyFill="1" applyBorder="1" applyAlignment="1">
      <alignment horizontal="left" vertical="center" wrapText="1"/>
    </xf>
    <xf numFmtId="0" fontId="11" fillId="0" borderId="0" xfId="0" applyFont="1" applyFill="1" applyBorder="1" applyAlignment="1">
      <alignment horizontal="left" vertical="center" wrapText="1"/>
    </xf>
    <xf numFmtId="0" fontId="11" fillId="0" borderId="0" xfId="0" applyNumberFormat="1" applyFont="1" applyFill="1" applyBorder="1" applyAlignment="1">
      <alignment horizontal="left" vertical="center" wrapText="1"/>
    </xf>
    <xf numFmtId="14" fontId="6" fillId="0" borderId="0" xfId="0" applyNumberFormat="1" applyFont="1" applyFill="1" applyBorder="1" applyAlignment="1">
      <alignment horizontal="left" vertical="center" wrapText="1"/>
    </xf>
    <xf numFmtId="0" fontId="6" fillId="0" borderId="0" xfId="0" applyFont="1" applyFill="1" applyAlignment="1">
      <alignment horizontal="center" vertical="center"/>
    </xf>
    <xf numFmtId="166" fontId="3" fillId="0" borderId="0" xfId="1" applyNumberFormat="1" applyFont="1" applyFill="1" applyBorder="1" applyAlignment="1">
      <alignment horizontal="right" vertical="center"/>
    </xf>
    <xf numFmtId="166" fontId="11" fillId="0" borderId="0" xfId="1" applyNumberFormat="1" applyFont="1" applyFill="1" applyBorder="1" applyAlignment="1">
      <alignment horizontal="right" vertical="center"/>
    </xf>
    <xf numFmtId="166" fontId="8" fillId="0" borderId="0" xfId="0" applyNumberFormat="1" applyFont="1" applyFill="1" applyAlignment="1">
      <alignment horizontal="right" vertical="center"/>
    </xf>
    <xf numFmtId="166" fontId="6" fillId="0" borderId="0" xfId="1" applyNumberFormat="1" applyFont="1" applyFill="1" applyBorder="1" applyAlignment="1">
      <alignment horizontal="right" vertical="center"/>
    </xf>
    <xf numFmtId="166" fontId="8" fillId="0" borderId="0" xfId="1" applyNumberFormat="1" applyFont="1" applyFill="1" applyBorder="1" applyAlignment="1">
      <alignment horizontal="right" vertical="center"/>
    </xf>
    <xf numFmtId="0" fontId="7" fillId="0" borderId="0" xfId="0" applyFont="1" applyFill="1"/>
    <xf numFmtId="49" fontId="6" fillId="0" borderId="0" xfId="0" applyNumberFormat="1" applyFont="1" applyFill="1" applyBorder="1" applyAlignment="1">
      <alignment horizontal="justify" vertical="center" wrapText="1"/>
    </xf>
    <xf numFmtId="0" fontId="11" fillId="0" borderId="0" xfId="1" applyNumberFormat="1" applyFont="1" applyFill="1" applyBorder="1" applyAlignment="1">
      <alignment horizontal="left" vertical="center" wrapText="1"/>
    </xf>
    <xf numFmtId="0" fontId="6" fillId="0" borderId="0" xfId="0" applyNumberFormat="1" applyFont="1" applyFill="1" applyBorder="1" applyAlignment="1">
      <alignment horizontal="justify" vertical="center" wrapText="1"/>
    </xf>
    <xf numFmtId="49" fontId="11" fillId="0" borderId="0" xfId="0" applyNumberFormat="1" applyFont="1" applyFill="1" applyBorder="1" applyAlignment="1">
      <alignment horizontal="justify" vertical="center" wrapText="1"/>
    </xf>
    <xf numFmtId="0" fontId="6" fillId="0" borderId="0" xfId="0" applyNumberFormat="1" applyFont="1" applyFill="1" applyAlignment="1">
      <alignment horizontal="justify" vertical="center"/>
    </xf>
    <xf numFmtId="0" fontId="11" fillId="0" borderId="0" xfId="0" applyNumberFormat="1" applyFont="1" applyFill="1" applyBorder="1" applyAlignment="1">
      <alignment horizontal="justify" vertical="center" wrapText="1"/>
    </xf>
    <xf numFmtId="0" fontId="6" fillId="0" borderId="0" xfId="0" applyFont="1" applyFill="1" applyAlignment="1">
      <alignment horizontal="justify" vertical="center" wrapText="1"/>
    </xf>
    <xf numFmtId="0" fontId="13" fillId="0" borderId="1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/>
    </xf>
    <xf numFmtId="0" fontId="7" fillId="0" borderId="1" xfId="0" applyNumberFormat="1" applyFont="1" applyFill="1" applyBorder="1" applyAlignment="1">
      <alignment horizontal="center" vertical="center"/>
    </xf>
    <xf numFmtId="49" fontId="7" fillId="0" borderId="1" xfId="0" applyNumberFormat="1" applyFont="1" applyFill="1" applyBorder="1" applyAlignment="1">
      <alignment horizontal="center" vertical="center"/>
    </xf>
    <xf numFmtId="165" fontId="8" fillId="0" borderId="0" xfId="0" applyNumberFormat="1" applyFont="1" applyFill="1" applyAlignment="1">
      <alignment horizontal="right" vertical="center"/>
    </xf>
    <xf numFmtId="165" fontId="6" fillId="0" borderId="0" xfId="0" applyNumberFormat="1" applyFont="1" applyFill="1" applyAlignment="1">
      <alignment horizontal="right" vertical="center"/>
    </xf>
    <xf numFmtId="0" fontId="6" fillId="0" borderId="0" xfId="0" applyFont="1" applyFill="1" applyBorder="1" applyAlignment="1">
      <alignment horizontal="justify" vertical="center" wrapText="1"/>
    </xf>
    <xf numFmtId="0" fontId="11" fillId="0" borderId="0" xfId="0" applyFont="1" applyFill="1" applyAlignment="1">
      <alignment horizontal="justify" vertical="center" wrapText="1"/>
    </xf>
    <xf numFmtId="0" fontId="11" fillId="0" borderId="0" xfId="1" applyNumberFormat="1" applyFont="1" applyFill="1" applyBorder="1" applyAlignment="1">
      <alignment horizontal="justify" vertical="center" wrapText="1"/>
    </xf>
    <xf numFmtId="166" fontId="6" fillId="0" borderId="0" xfId="0" applyNumberFormat="1" applyFont="1" applyFill="1" applyAlignment="1">
      <alignment horizontal="right" vertical="center"/>
    </xf>
    <xf numFmtId="0" fontId="8" fillId="0" borderId="0" xfId="0" applyFont="1" applyFill="1" applyAlignment="1">
      <alignment horizontal="center" vertical="center" wrapText="1"/>
    </xf>
    <xf numFmtId="0" fontId="6" fillId="0" borderId="0" xfId="0" applyFont="1" applyFill="1" applyAlignment="1">
      <alignment horizontal="center"/>
    </xf>
    <xf numFmtId="0" fontId="3" fillId="0" borderId="0" xfId="0" applyFont="1" applyAlignment="1">
      <alignment horizontal="center" wrapText="1"/>
    </xf>
    <xf numFmtId="0" fontId="2" fillId="0" borderId="0" xfId="0" applyFont="1" applyAlignment="1">
      <alignment horizontal="center"/>
    </xf>
    <xf numFmtId="0" fontId="2" fillId="0" borderId="0" xfId="0" applyFont="1" applyAlignment="1">
      <alignment horizontal="left" wrapText="1"/>
    </xf>
    <xf numFmtId="0" fontId="4" fillId="0" borderId="0" xfId="0" applyFont="1" applyAlignment="1">
      <alignment horizontal="center" wrapText="1"/>
    </xf>
    <xf numFmtId="4" fontId="4" fillId="0" borderId="0" xfId="0" applyNumberFormat="1" applyFont="1" applyAlignment="1">
      <alignment horizontal="center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left"/>
    </xf>
    <xf numFmtId="0" fontId="2" fillId="0" borderId="0" xfId="0" applyFont="1" applyAlignment="1">
      <alignment horizontal="left" vertical="center" wrapText="1"/>
    </xf>
    <xf numFmtId="2" fontId="4" fillId="0" borderId="0" xfId="0" applyNumberFormat="1" applyFont="1" applyAlignment="1">
      <alignment horizontal="center"/>
    </xf>
    <xf numFmtId="0" fontId="6" fillId="0" borderId="0" xfId="0" applyFont="1" applyFill="1" applyAlignment="1">
      <alignment horizontal="center"/>
    </xf>
    <xf numFmtId="0" fontId="13" fillId="0" borderId="1" xfId="0" applyFont="1" applyFill="1" applyBorder="1" applyAlignment="1">
      <alignment horizontal="center" vertical="center" wrapText="1"/>
    </xf>
    <xf numFmtId="0" fontId="14" fillId="0" borderId="1" xfId="0" applyFont="1" applyFill="1" applyBorder="1" applyAlignment="1">
      <alignment horizontal="center" vertical="center" wrapText="1"/>
    </xf>
    <xf numFmtId="2" fontId="13" fillId="0" borderId="1" xfId="0" applyNumberFormat="1" applyFont="1" applyFill="1" applyBorder="1" applyAlignment="1">
      <alignment horizontal="center" vertical="center" wrapText="1"/>
    </xf>
    <xf numFmtId="0" fontId="8" fillId="0" borderId="0" xfId="0" applyFont="1" applyFill="1" applyAlignment="1">
      <alignment horizontal="center" vertical="center" wrapText="1"/>
    </xf>
    <xf numFmtId="49" fontId="13" fillId="0" borderId="2" xfId="0" applyNumberFormat="1" applyFont="1" applyFill="1" applyBorder="1" applyAlignment="1">
      <alignment horizontal="center" vertical="center" wrapText="1"/>
    </xf>
    <xf numFmtId="49" fontId="13" fillId="0" borderId="3" xfId="0" applyNumberFormat="1" applyFont="1" applyFill="1" applyBorder="1" applyAlignment="1">
      <alignment horizontal="center" vertical="center" wrapText="1"/>
    </xf>
    <xf numFmtId="165" fontId="13" fillId="0" borderId="1" xfId="0" applyNumberFormat="1" applyFont="1" applyFill="1" applyBorder="1" applyAlignment="1">
      <alignment horizontal="center" vertical="center" wrapText="1"/>
    </xf>
    <xf numFmtId="166" fontId="6" fillId="0" borderId="0" xfId="0" applyNumberFormat="1" applyFont="1" applyFill="1" applyAlignment="1">
      <alignment horizontal="right" vertical="center"/>
    </xf>
    <xf numFmtId="0" fontId="7" fillId="0" borderId="0" xfId="0" applyFont="1" applyFill="1" applyAlignment="1">
      <alignment horizontal="center"/>
    </xf>
    <xf numFmtId="0" fontId="7" fillId="0" borderId="0" xfId="0" applyNumberFormat="1" applyFont="1" applyFill="1" applyAlignment="1">
      <alignment horizontal="center" wrapText="1"/>
    </xf>
  </cellXfs>
  <cellStyles count="2">
    <cellStyle name="Обычный" xfId="0" builtinId="0"/>
    <cellStyle name="Финансовый" xfId="1" builtin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Documents%20and%20Settings/&#1053;&#1072;&#1089;&#1090;&#1103;.NASTYA/Application%20Data/Microsoft/Excel/4%20&#1055;&#1088;&#1080;&#1083;&#1086;&#1078;&#1077;&#1085;&#1080;&#1077;%20(&#1074;&#1077;&#1076;&#1086;&#1084;&#1089;&#1090;&#1074;&#1077;&#1085;&#1085;&#1072;&#1103;)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бюджет 2018 (26.06.18) "/>
      <sheetName val="бюджет 2018 (24.08.18)  (2)"/>
    </sheetNames>
    <sheetDataSet>
      <sheetData sheetId="0"/>
      <sheetData sheetId="1">
        <row r="56">
          <cell r="H56">
            <v>274.8</v>
          </cell>
        </row>
        <row r="328">
          <cell r="B328" t="str">
            <v>Выполнение проектной документации</v>
          </cell>
        </row>
      </sheetData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5"/>
  <sheetViews>
    <sheetView workbookViewId="0">
      <selection activeCell="K6" sqref="K6"/>
    </sheetView>
  </sheetViews>
  <sheetFormatPr defaultColWidth="9.140625" defaultRowHeight="15.75" x14ac:dyDescent="0.25"/>
  <cols>
    <col min="1" max="3" width="9.140625" style="1"/>
    <col min="4" max="4" width="17.140625" style="1" customWidth="1"/>
    <col min="5" max="5" width="15" style="1" customWidth="1"/>
    <col min="6" max="16384" width="9.140625" style="1"/>
  </cols>
  <sheetData>
    <row r="1" spans="1:9" x14ac:dyDescent="0.25">
      <c r="A1" s="88" t="s">
        <v>1</v>
      </c>
      <c r="B1" s="88"/>
      <c r="C1" s="88"/>
      <c r="D1" s="88"/>
      <c r="E1" s="88"/>
      <c r="F1" s="88"/>
      <c r="G1" s="88"/>
      <c r="H1" s="88"/>
      <c r="I1" s="88"/>
    </row>
    <row r="2" spans="1:9" ht="42" customHeight="1" x14ac:dyDescent="0.25">
      <c r="A2" s="88"/>
      <c r="B2" s="88"/>
      <c r="C2" s="88"/>
      <c r="D2" s="88"/>
      <c r="E2" s="88"/>
      <c r="F2" s="88"/>
      <c r="G2" s="88"/>
      <c r="H2" s="88"/>
      <c r="I2" s="88"/>
    </row>
    <row r="3" spans="1:9" ht="15.6" x14ac:dyDescent="0.35">
      <c r="A3" s="89"/>
      <c r="B3" s="89"/>
      <c r="C3" s="89"/>
      <c r="D3" s="89"/>
      <c r="E3" s="89"/>
      <c r="F3" s="89"/>
      <c r="G3" s="89"/>
      <c r="H3" s="89"/>
      <c r="I3" s="89"/>
    </row>
    <row r="4" spans="1:9" ht="78" customHeight="1" x14ac:dyDescent="0.25">
      <c r="A4" s="93" t="s">
        <v>5</v>
      </c>
      <c r="B4" s="93"/>
      <c r="C4" s="93"/>
      <c r="D4" s="93"/>
      <c r="E4" s="1">
        <v>965000</v>
      </c>
      <c r="F4" s="1" t="s">
        <v>3</v>
      </c>
    </row>
    <row r="5" spans="1:9" ht="47.25" customHeight="1" x14ac:dyDescent="0.25">
      <c r="A5" s="93" t="s">
        <v>52</v>
      </c>
      <c r="B5" s="93"/>
      <c r="C5" s="93"/>
      <c r="D5" s="93"/>
      <c r="E5" s="1">
        <v>35000</v>
      </c>
      <c r="F5" s="1" t="s">
        <v>3</v>
      </c>
    </row>
    <row r="6" spans="1:9" ht="47.25" customHeight="1" x14ac:dyDescent="0.25">
      <c r="A6" s="93" t="s">
        <v>6</v>
      </c>
      <c r="B6" s="93"/>
      <c r="C6" s="93"/>
      <c r="D6" s="93"/>
      <c r="E6" s="1">
        <v>174000</v>
      </c>
      <c r="F6" s="1" t="s">
        <v>3</v>
      </c>
    </row>
    <row r="7" spans="1:9" ht="47.25" customHeight="1" x14ac:dyDescent="0.25">
      <c r="A7" s="93" t="s">
        <v>53</v>
      </c>
      <c r="B7" s="93"/>
      <c r="C7" s="93"/>
      <c r="D7" s="93"/>
      <c r="E7" s="1">
        <v>35000</v>
      </c>
      <c r="F7" s="1" t="s">
        <v>3</v>
      </c>
    </row>
    <row r="8" spans="1:9" ht="42" customHeight="1" x14ac:dyDescent="0.25">
      <c r="A8" s="93" t="s">
        <v>7</v>
      </c>
      <c r="B8" s="93"/>
      <c r="C8" s="93"/>
      <c r="D8" s="93"/>
      <c r="E8" s="8">
        <v>2151896.31</v>
      </c>
      <c r="F8" s="1" t="s">
        <v>3</v>
      </c>
    </row>
    <row r="9" spans="1:9" ht="42" customHeight="1" x14ac:dyDescent="0.25">
      <c r="A9" s="93" t="s">
        <v>14</v>
      </c>
      <c r="B9" s="93"/>
      <c r="C9" s="93"/>
      <c r="D9" s="93"/>
      <c r="E9" s="1">
        <v>47200</v>
      </c>
      <c r="F9" s="1" t="s">
        <v>3</v>
      </c>
    </row>
    <row r="10" spans="1:9" x14ac:dyDescent="0.25">
      <c r="A10" s="90" t="s">
        <v>2</v>
      </c>
      <c r="B10" s="90"/>
      <c r="C10" s="90"/>
      <c r="D10" s="90"/>
    </row>
    <row r="11" spans="1:9" x14ac:dyDescent="0.25">
      <c r="A11" s="90"/>
      <c r="B11" s="90"/>
      <c r="C11" s="90"/>
      <c r="D11" s="90"/>
      <c r="E11" s="3">
        <f>6588*4</f>
        <v>26352</v>
      </c>
      <c r="F11" s="1" t="s">
        <v>3</v>
      </c>
    </row>
    <row r="12" spans="1:9" x14ac:dyDescent="0.25">
      <c r="D12" s="2"/>
    </row>
    <row r="13" spans="1:9" x14ac:dyDescent="0.25">
      <c r="A13" s="89"/>
      <c r="B13" s="89"/>
      <c r="C13" s="89"/>
      <c r="D13" s="89"/>
    </row>
    <row r="14" spans="1:9" s="4" customFormat="1" x14ac:dyDescent="0.25">
      <c r="A14" s="91" t="s">
        <v>4</v>
      </c>
      <c r="B14" s="91"/>
      <c r="C14" s="91"/>
      <c r="D14" s="91"/>
      <c r="E14" s="91"/>
      <c r="F14" s="92"/>
      <c r="G14" s="92"/>
    </row>
    <row r="15" spans="1:9" x14ac:dyDescent="0.25">
      <c r="A15" s="91"/>
      <c r="B15" s="91"/>
      <c r="C15" s="91"/>
      <c r="D15" s="91"/>
      <c r="E15" s="91"/>
      <c r="F15" s="92">
        <f>E11+E9+E7+E4+E8</f>
        <v>3225448.31</v>
      </c>
      <c r="G15" s="92"/>
      <c r="H15" s="92"/>
    </row>
  </sheetData>
  <mergeCells count="13">
    <mergeCell ref="A1:I2"/>
    <mergeCell ref="A3:I3"/>
    <mergeCell ref="A10:D11"/>
    <mergeCell ref="A14:E15"/>
    <mergeCell ref="F14:G14"/>
    <mergeCell ref="F15:H15"/>
    <mergeCell ref="A13:D13"/>
    <mergeCell ref="A4:D4"/>
    <mergeCell ref="A9:D9"/>
    <mergeCell ref="A7:D7"/>
    <mergeCell ref="A8:D8"/>
    <mergeCell ref="A5:D5"/>
    <mergeCell ref="A6:D6"/>
  </mergeCells>
  <pageMargins left="0.7" right="0.7" top="0.75" bottom="0.75" header="0.3" footer="0.3"/>
  <pageSetup paperSize="9" orientation="portrait" verticalDpi="2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6"/>
  <sheetViews>
    <sheetView workbookViewId="0">
      <selection activeCell="F27" sqref="F27"/>
    </sheetView>
  </sheetViews>
  <sheetFormatPr defaultColWidth="9.140625" defaultRowHeight="15.75" x14ac:dyDescent="0.25"/>
  <cols>
    <col min="1" max="3" width="9.140625" style="1"/>
    <col min="4" max="4" width="17.140625" style="1" customWidth="1"/>
    <col min="5" max="5" width="15" style="1" customWidth="1"/>
    <col min="6" max="16384" width="9.140625" style="1"/>
  </cols>
  <sheetData>
    <row r="1" spans="1:9" x14ac:dyDescent="0.25">
      <c r="A1" s="88" t="s">
        <v>8</v>
      </c>
      <c r="B1" s="88"/>
      <c r="C1" s="88"/>
      <c r="D1" s="88"/>
      <c r="E1" s="88"/>
      <c r="F1" s="88"/>
      <c r="G1" s="88"/>
      <c r="H1" s="88"/>
      <c r="I1" s="88"/>
    </row>
    <row r="2" spans="1:9" ht="42" customHeight="1" x14ac:dyDescent="0.25">
      <c r="A2" s="88"/>
      <c r="B2" s="88"/>
      <c r="C2" s="88"/>
      <c r="D2" s="88"/>
      <c r="E2" s="88"/>
      <c r="F2" s="88"/>
      <c r="G2" s="88"/>
      <c r="H2" s="88"/>
      <c r="I2" s="88"/>
    </row>
    <row r="3" spans="1:9" ht="15.6" x14ac:dyDescent="0.35">
      <c r="A3" s="89"/>
      <c r="B3" s="89"/>
      <c r="C3" s="89"/>
      <c r="D3" s="89"/>
      <c r="E3" s="89"/>
      <c r="F3" s="89"/>
      <c r="G3" s="89"/>
      <c r="H3" s="89"/>
      <c r="I3" s="89"/>
    </row>
    <row r="4" spans="1:9" ht="74.25" customHeight="1" x14ac:dyDescent="0.25">
      <c r="A4" s="93" t="s">
        <v>9</v>
      </c>
      <c r="B4" s="93"/>
      <c r="C4" s="93"/>
      <c r="D4" s="93"/>
    </row>
    <row r="5" spans="1:9" ht="21" customHeight="1" x14ac:dyDescent="0.25">
      <c r="A5" s="5"/>
      <c r="B5" s="5"/>
      <c r="C5" s="5"/>
      <c r="D5" s="5"/>
      <c r="F5" s="96">
        <f>C7*E6+C9*E8</f>
        <v>10000380</v>
      </c>
      <c r="G5" s="96"/>
      <c r="H5" s="1" t="s">
        <v>3</v>
      </c>
    </row>
    <row r="6" spans="1:9" ht="21" customHeight="1" x14ac:dyDescent="0.25">
      <c r="A6" s="94" t="s">
        <v>10</v>
      </c>
      <c r="B6" s="94"/>
      <c r="C6" s="94"/>
      <c r="D6" s="94"/>
      <c r="E6" s="2">
        <v>731000</v>
      </c>
      <c r="F6" s="1" t="s">
        <v>11</v>
      </c>
    </row>
    <row r="7" spans="1:9" ht="17.25" customHeight="1" x14ac:dyDescent="0.25">
      <c r="A7" s="6" t="s">
        <v>12</v>
      </c>
      <c r="B7" s="6"/>
      <c r="C7" s="6">
        <v>6.5</v>
      </c>
      <c r="D7" s="6" t="s">
        <v>3</v>
      </c>
      <c r="F7" s="7"/>
      <c r="G7" s="7"/>
      <c r="H7" s="7"/>
      <c r="I7" s="7"/>
    </row>
    <row r="8" spans="1:9" ht="19.5" customHeight="1" x14ac:dyDescent="0.25">
      <c r="A8" s="94" t="s">
        <v>10</v>
      </c>
      <c r="B8" s="94"/>
      <c r="C8" s="94"/>
      <c r="D8" s="94"/>
      <c r="E8" s="2">
        <v>721000</v>
      </c>
      <c r="F8" s="1" t="s">
        <v>11</v>
      </c>
    </row>
    <row r="9" spans="1:9" ht="21" customHeight="1" x14ac:dyDescent="0.25">
      <c r="A9" s="6" t="s">
        <v>12</v>
      </c>
      <c r="B9" s="6"/>
      <c r="C9" s="6">
        <v>7.28</v>
      </c>
      <c r="D9" s="6" t="s">
        <v>3</v>
      </c>
      <c r="F9" s="7"/>
      <c r="G9" s="7"/>
      <c r="H9" s="7"/>
      <c r="I9" s="7"/>
    </row>
    <row r="10" spans="1:9" ht="17.25" customHeight="1" x14ac:dyDescent="0.35">
      <c r="A10" s="6"/>
      <c r="B10" s="6"/>
      <c r="C10" s="6"/>
      <c r="D10" s="6"/>
    </row>
    <row r="11" spans="1:9" ht="25.5" customHeight="1" x14ac:dyDescent="0.25">
      <c r="A11" s="95" t="s">
        <v>13</v>
      </c>
      <c r="B11" s="95"/>
      <c r="C11" s="95"/>
      <c r="D11" s="95"/>
      <c r="F11" s="96">
        <v>35000</v>
      </c>
      <c r="G11" s="96"/>
      <c r="H11" s="1" t="s">
        <v>3</v>
      </c>
    </row>
    <row r="12" spans="1:9" ht="30" customHeight="1" x14ac:dyDescent="0.35">
      <c r="A12" s="5"/>
      <c r="B12" s="5"/>
      <c r="C12" s="5"/>
      <c r="D12" s="5"/>
    </row>
    <row r="13" spans="1:9" x14ac:dyDescent="0.25">
      <c r="D13" s="2"/>
    </row>
    <row r="14" spans="1:9" x14ac:dyDescent="0.25">
      <c r="A14" s="89"/>
      <c r="B14" s="89"/>
      <c r="C14" s="89"/>
      <c r="D14" s="89"/>
    </row>
    <row r="15" spans="1:9" s="4" customFormat="1" x14ac:dyDescent="0.25">
      <c r="A15" s="91" t="s">
        <v>4</v>
      </c>
      <c r="B15" s="91"/>
      <c r="C15" s="91"/>
      <c r="D15" s="91"/>
      <c r="E15" s="91"/>
      <c r="F15" s="92"/>
      <c r="G15" s="92"/>
    </row>
    <row r="16" spans="1:9" x14ac:dyDescent="0.25">
      <c r="A16" s="91"/>
      <c r="B16" s="91"/>
      <c r="C16" s="91"/>
      <c r="D16" s="91"/>
      <c r="E16" s="91"/>
      <c r="F16" s="92">
        <f>F5+F11</f>
        <v>10035380</v>
      </c>
      <c r="G16" s="92"/>
      <c r="H16" s="92"/>
    </row>
  </sheetData>
  <mergeCells count="12">
    <mergeCell ref="A1:I2"/>
    <mergeCell ref="A3:I3"/>
    <mergeCell ref="A4:D4"/>
    <mergeCell ref="F5:G5"/>
    <mergeCell ref="A14:D14"/>
    <mergeCell ref="A15:E16"/>
    <mergeCell ref="F15:G15"/>
    <mergeCell ref="F16:H16"/>
    <mergeCell ref="A6:D6"/>
    <mergeCell ref="A8:D8"/>
    <mergeCell ref="A11:D11"/>
    <mergeCell ref="F11:G11"/>
  </mergeCells>
  <pageMargins left="0.7" right="0.7" top="0.75" bottom="0.75" header="0.3" footer="0.3"/>
  <pageSetup paperSize="9" orientation="portrait" verticalDpi="2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789"/>
  <sheetViews>
    <sheetView tabSelected="1" zoomScaleNormal="100" workbookViewId="0">
      <selection activeCell="E15" sqref="E15"/>
    </sheetView>
  </sheetViews>
  <sheetFormatPr defaultColWidth="8.85546875" defaultRowHeight="18.75" x14ac:dyDescent="0.3"/>
  <cols>
    <col min="1" max="1" width="5.28515625" style="61" customWidth="1"/>
    <col min="2" max="2" width="66" style="48" customWidth="1"/>
    <col min="3" max="3" width="16" style="61" customWidth="1"/>
    <col min="4" max="4" width="7.5703125" style="61" customWidth="1"/>
    <col min="5" max="5" width="24.85546875" style="35" customWidth="1"/>
    <col min="6" max="6" width="16.5703125" style="21" customWidth="1"/>
    <col min="7" max="7" width="16" style="85" customWidth="1"/>
    <col min="8" max="8" width="12.85546875" style="21" customWidth="1"/>
    <col min="9" max="9" width="9.7109375" style="21" bestFit="1" customWidth="1"/>
    <col min="10" max="16384" width="8.85546875" style="21"/>
  </cols>
  <sheetData>
    <row r="1" spans="1:8" x14ac:dyDescent="0.3">
      <c r="C1" s="97"/>
      <c r="D1" s="97"/>
      <c r="E1" s="97"/>
      <c r="F1" s="106" t="s">
        <v>693</v>
      </c>
      <c r="G1" s="106"/>
      <c r="H1" s="106"/>
    </row>
    <row r="2" spans="1:8" ht="19.5" customHeight="1" x14ac:dyDescent="0.3">
      <c r="C2" s="97"/>
      <c r="D2" s="97"/>
      <c r="E2" s="97"/>
      <c r="F2" s="107" t="s">
        <v>769</v>
      </c>
      <c r="G2" s="107"/>
      <c r="H2" s="107"/>
    </row>
    <row r="3" spans="1:8" ht="19.5" customHeight="1" x14ac:dyDescent="0.3">
      <c r="C3" s="97"/>
      <c r="D3" s="97"/>
      <c r="E3" s="97"/>
      <c r="F3" s="107" t="s">
        <v>770</v>
      </c>
      <c r="G3" s="107"/>
      <c r="H3" s="107"/>
    </row>
    <row r="4" spans="1:8" ht="19.5" customHeight="1" x14ac:dyDescent="0.3">
      <c r="C4" s="97"/>
      <c r="D4" s="97"/>
      <c r="E4" s="97"/>
      <c r="F4" s="107" t="s">
        <v>694</v>
      </c>
      <c r="G4" s="107"/>
      <c r="H4" s="107"/>
    </row>
    <row r="5" spans="1:8" x14ac:dyDescent="0.3">
      <c r="C5" s="97"/>
      <c r="D5" s="97"/>
      <c r="E5" s="97"/>
      <c r="F5" s="106" t="s">
        <v>771</v>
      </c>
      <c r="G5" s="106"/>
      <c r="H5" s="106"/>
    </row>
    <row r="7" spans="1:8" ht="18.75" customHeight="1" x14ac:dyDescent="0.3">
      <c r="A7" s="101" t="s">
        <v>772</v>
      </c>
      <c r="B7" s="101"/>
      <c r="C7" s="101"/>
      <c r="D7" s="101"/>
      <c r="E7" s="101"/>
      <c r="F7" s="101"/>
      <c r="G7" s="101"/>
      <c r="H7" s="101"/>
    </row>
    <row r="8" spans="1:8" x14ac:dyDescent="0.3">
      <c r="A8" s="101"/>
      <c r="B8" s="101"/>
      <c r="C8" s="101"/>
      <c r="D8" s="101"/>
      <c r="E8" s="101"/>
      <c r="F8" s="101"/>
      <c r="G8" s="101"/>
      <c r="H8" s="101"/>
    </row>
    <row r="9" spans="1:8" ht="34.5" customHeight="1" x14ac:dyDescent="0.3">
      <c r="A9" s="101"/>
      <c r="B9" s="101"/>
      <c r="C9" s="101"/>
      <c r="D9" s="101"/>
      <c r="E9" s="101"/>
      <c r="F9" s="101"/>
      <c r="G9" s="101"/>
      <c r="H9" s="101"/>
    </row>
    <row r="10" spans="1:8" ht="13.5" customHeight="1" x14ac:dyDescent="0.3">
      <c r="B10" s="86"/>
      <c r="C10" s="86"/>
      <c r="D10" s="86"/>
      <c r="E10" s="86"/>
      <c r="H10" s="67" t="s">
        <v>704</v>
      </c>
    </row>
    <row r="11" spans="1:8" ht="36.75" customHeight="1" x14ac:dyDescent="0.3">
      <c r="A11" s="98" t="s">
        <v>81</v>
      </c>
      <c r="B11" s="98" t="s">
        <v>705</v>
      </c>
      <c r="C11" s="99" t="s">
        <v>689</v>
      </c>
      <c r="D11" s="99"/>
      <c r="E11" s="100" t="s">
        <v>773</v>
      </c>
      <c r="F11" s="98" t="s">
        <v>690</v>
      </c>
      <c r="G11" s="102" t="s">
        <v>691</v>
      </c>
      <c r="H11" s="104" t="s">
        <v>692</v>
      </c>
    </row>
    <row r="12" spans="1:8" ht="101.25" customHeight="1" x14ac:dyDescent="0.3">
      <c r="A12" s="98"/>
      <c r="B12" s="98"/>
      <c r="C12" s="75" t="s">
        <v>15</v>
      </c>
      <c r="D12" s="75" t="s">
        <v>16</v>
      </c>
      <c r="E12" s="100"/>
      <c r="F12" s="98"/>
      <c r="G12" s="103"/>
      <c r="H12" s="104"/>
    </row>
    <row r="13" spans="1:8" x14ac:dyDescent="0.3">
      <c r="A13" s="76">
        <v>1</v>
      </c>
      <c r="B13" s="76">
        <v>2</v>
      </c>
      <c r="C13" s="77">
        <v>3</v>
      </c>
      <c r="D13" s="77">
        <v>4</v>
      </c>
      <c r="E13" s="78">
        <v>5</v>
      </c>
      <c r="F13" s="78">
        <v>6</v>
      </c>
      <c r="G13" s="79">
        <v>7</v>
      </c>
      <c r="H13" s="78">
        <v>8</v>
      </c>
    </row>
    <row r="14" spans="1:8" ht="30" customHeight="1" x14ac:dyDescent="0.3">
      <c r="B14" s="22" t="s">
        <v>687</v>
      </c>
      <c r="C14" s="23"/>
      <c r="D14" s="23"/>
      <c r="E14" s="24">
        <f>E586+E458+E438+E16+E28+E33+E48+E55+E63+E68+E73+E80+E87+E103+E117+E148+E162+E169+E174+E212+E231+E276+E287+E300+E341+E350+E363+E370+E378+E385+E405+E418+E433+E471+E500+E538+E549+E555+E559+E569+E573+E580+E583+E590+E593+E597+E428+E673+E393+E443</f>
        <v>606246.49999999988</v>
      </c>
      <c r="F14" s="24">
        <f>F586+F458+F438+F16+F28+F33+F48+F55+F63+F68+F73+F80+F87+F103+F117+F148+F162+F169+F174+F212+F231+F276+F287+F300+F341+F350+F363+F370+F378+F385+F405+F418+F433+F471+F500+F538+F549+F555+F559+F569+F573+F580+F583+F590+F593+F597+F428+F673+F393+F443</f>
        <v>606246.49999999988</v>
      </c>
      <c r="G14" s="62">
        <f>G586+G458+G438+G16+G28+G33+G48+G55+G63+G68+G73+G80+G87+G103+G117+G148+G162+G169+G174+G212+G231+G276+G287+G300+G341+G350+G363+G370+G378+G385+G405+G418+G433+G471+G500+G538+G549+G555+G559+G569+G573+G580+G583+G590+G593+G597+G428+G673+G393+G443</f>
        <v>492412.50000000006</v>
      </c>
      <c r="H14" s="80">
        <f>G14/F14*100</f>
        <v>81.223149329521931</v>
      </c>
    </row>
    <row r="15" spans="1:8" ht="30" customHeight="1" x14ac:dyDescent="0.3">
      <c r="B15" s="55" t="s">
        <v>688</v>
      </c>
      <c r="C15" s="23"/>
      <c r="D15" s="23"/>
      <c r="E15" s="24"/>
      <c r="F15" s="24"/>
      <c r="H15" s="25"/>
    </row>
    <row r="16" spans="1:8" s="27" customFormat="1" ht="60" customHeight="1" x14ac:dyDescent="0.3">
      <c r="A16" s="26">
        <v>1</v>
      </c>
      <c r="B16" s="19" t="s">
        <v>680</v>
      </c>
      <c r="C16" s="13" t="s">
        <v>383</v>
      </c>
      <c r="D16" s="13"/>
      <c r="E16" s="24">
        <f>E17</f>
        <v>1338.3</v>
      </c>
      <c r="F16" s="24">
        <f>F17</f>
        <v>1338.3</v>
      </c>
      <c r="G16" s="62">
        <f>G17</f>
        <v>1214.3000000000002</v>
      </c>
      <c r="H16" s="81">
        <f t="shared" ref="H16:H87" si="0">G16/F16*100</f>
        <v>90.734513935589945</v>
      </c>
    </row>
    <row r="17" spans="1:8" ht="75" customHeight="1" x14ac:dyDescent="0.3">
      <c r="B17" s="15" t="s">
        <v>214</v>
      </c>
      <c r="C17" s="10" t="s">
        <v>89</v>
      </c>
      <c r="D17" s="10"/>
      <c r="E17" s="28">
        <f>E18+E21</f>
        <v>1338.3</v>
      </c>
      <c r="F17" s="28">
        <f>F18+F21</f>
        <v>1338.3</v>
      </c>
      <c r="G17" s="63">
        <f>G18+G21</f>
        <v>1214.3000000000002</v>
      </c>
      <c r="H17" s="81">
        <f t="shared" si="0"/>
        <v>90.734513935589945</v>
      </c>
    </row>
    <row r="18" spans="1:8" ht="95.1" customHeight="1" x14ac:dyDescent="0.3">
      <c r="B18" s="15" t="s">
        <v>471</v>
      </c>
      <c r="C18" s="10" t="s">
        <v>87</v>
      </c>
      <c r="D18" s="10"/>
      <c r="E18" s="28">
        <f t="shared" ref="E18:G19" si="1">E19</f>
        <v>496.7</v>
      </c>
      <c r="F18" s="28">
        <f t="shared" si="1"/>
        <v>496.7</v>
      </c>
      <c r="G18" s="63">
        <f t="shared" si="1"/>
        <v>496.6</v>
      </c>
      <c r="H18" s="81">
        <f t="shared" si="0"/>
        <v>99.979867123011886</v>
      </c>
    </row>
    <row r="19" spans="1:8" ht="60" customHeight="1" x14ac:dyDescent="0.3">
      <c r="B19" s="15" t="s">
        <v>335</v>
      </c>
      <c r="C19" s="10" t="s">
        <v>88</v>
      </c>
      <c r="D19" s="10"/>
      <c r="E19" s="28">
        <f t="shared" si="1"/>
        <v>496.7</v>
      </c>
      <c r="F19" s="28">
        <f t="shared" si="1"/>
        <v>496.7</v>
      </c>
      <c r="G19" s="63">
        <f t="shared" si="1"/>
        <v>496.6</v>
      </c>
      <c r="H19" s="81">
        <f t="shared" si="0"/>
        <v>99.979867123011886</v>
      </c>
    </row>
    <row r="20" spans="1:8" ht="45" customHeight="1" x14ac:dyDescent="0.3">
      <c r="B20" s="15" t="s">
        <v>21</v>
      </c>
      <c r="C20" s="10" t="s">
        <v>88</v>
      </c>
      <c r="D20" s="10" t="s">
        <v>22</v>
      </c>
      <c r="E20" s="65">
        <v>496.7</v>
      </c>
      <c r="F20" s="85">
        <v>496.7</v>
      </c>
      <c r="G20" s="85">
        <v>496.6</v>
      </c>
      <c r="H20" s="81">
        <f t="shared" si="0"/>
        <v>99.979867123011886</v>
      </c>
    </row>
    <row r="21" spans="1:8" ht="60" customHeight="1" x14ac:dyDescent="0.3">
      <c r="B21" s="15" t="s">
        <v>268</v>
      </c>
      <c r="C21" s="10" t="s">
        <v>215</v>
      </c>
      <c r="D21" s="10"/>
      <c r="E21" s="28">
        <f>E22+E26</f>
        <v>841.6</v>
      </c>
      <c r="F21" s="28">
        <f>F22+F26</f>
        <v>841.6</v>
      </c>
      <c r="G21" s="28">
        <f>G22+G26</f>
        <v>717.7</v>
      </c>
      <c r="H21" s="81">
        <f t="shared" si="0"/>
        <v>85.278041825095059</v>
      </c>
    </row>
    <row r="22" spans="1:8" ht="60" customHeight="1" x14ac:dyDescent="0.3">
      <c r="B22" s="15" t="s">
        <v>681</v>
      </c>
      <c r="C22" s="10" t="s">
        <v>216</v>
      </c>
      <c r="D22" s="10"/>
      <c r="E22" s="28">
        <f>E23+E24+E25</f>
        <v>841.6</v>
      </c>
      <c r="F22" s="28">
        <f>F23+F24+F25</f>
        <v>841.6</v>
      </c>
      <c r="G22" s="63">
        <f>G23+G24+G25</f>
        <v>717.7</v>
      </c>
      <c r="H22" s="81">
        <f t="shared" si="0"/>
        <v>85.278041825095059</v>
      </c>
    </row>
    <row r="23" spans="1:8" ht="45" customHeight="1" x14ac:dyDescent="0.3">
      <c r="B23" s="15" t="s">
        <v>21</v>
      </c>
      <c r="C23" s="10" t="s">
        <v>216</v>
      </c>
      <c r="D23" s="10" t="s">
        <v>22</v>
      </c>
      <c r="E23" s="65">
        <v>841.6</v>
      </c>
      <c r="F23" s="85">
        <v>841.6</v>
      </c>
      <c r="G23" s="85">
        <v>717.7</v>
      </c>
      <c r="H23" s="81">
        <f t="shared" si="0"/>
        <v>85.278041825095059</v>
      </c>
    </row>
    <row r="24" spans="1:8" ht="29.25" hidden="1" customHeight="1" x14ac:dyDescent="0.3">
      <c r="B24" s="15" t="s">
        <v>23</v>
      </c>
      <c r="C24" s="10" t="s">
        <v>216</v>
      </c>
      <c r="D24" s="10" t="s">
        <v>24</v>
      </c>
      <c r="E24" s="28"/>
      <c r="F24" s="28"/>
      <c r="H24" s="81" t="e">
        <f t="shared" si="0"/>
        <v>#DIV/0!</v>
      </c>
    </row>
    <row r="25" spans="1:8" ht="30" hidden="1" customHeight="1" x14ac:dyDescent="0.3">
      <c r="B25" s="15" t="s">
        <v>172</v>
      </c>
      <c r="C25" s="10" t="s">
        <v>216</v>
      </c>
      <c r="D25" s="10" t="s">
        <v>38</v>
      </c>
      <c r="E25" s="28">
        <v>0</v>
      </c>
      <c r="F25" s="28">
        <v>0</v>
      </c>
      <c r="G25" s="85">
        <v>0</v>
      </c>
      <c r="H25" s="81" t="e">
        <f t="shared" si="0"/>
        <v>#DIV/0!</v>
      </c>
    </row>
    <row r="26" spans="1:8" ht="60" hidden="1" customHeight="1" x14ac:dyDescent="0.3">
      <c r="B26" s="68" t="s">
        <v>706</v>
      </c>
      <c r="C26" s="10" t="s">
        <v>707</v>
      </c>
      <c r="D26" s="10"/>
      <c r="E26" s="65">
        <f>E27</f>
        <v>0</v>
      </c>
      <c r="F26" s="65">
        <f>F27</f>
        <v>0</v>
      </c>
      <c r="G26" s="65">
        <f>G27</f>
        <v>0</v>
      </c>
      <c r="H26" s="81" t="e">
        <f t="shared" si="0"/>
        <v>#DIV/0!</v>
      </c>
    </row>
    <row r="27" spans="1:8" ht="45" hidden="1" customHeight="1" x14ac:dyDescent="0.3">
      <c r="B27" s="68" t="s">
        <v>21</v>
      </c>
      <c r="C27" s="10" t="s">
        <v>707</v>
      </c>
      <c r="D27" s="10" t="s">
        <v>22</v>
      </c>
      <c r="E27" s="65">
        <v>0</v>
      </c>
      <c r="F27" s="85">
        <v>0</v>
      </c>
      <c r="G27" s="85">
        <v>0</v>
      </c>
      <c r="H27" s="81" t="e">
        <f t="shared" si="0"/>
        <v>#DIV/0!</v>
      </c>
    </row>
    <row r="28" spans="1:8" s="27" customFormat="1" ht="60" customHeight="1" x14ac:dyDescent="0.3">
      <c r="A28" s="26">
        <v>2</v>
      </c>
      <c r="B28" s="19" t="s">
        <v>271</v>
      </c>
      <c r="C28" s="12" t="s">
        <v>59</v>
      </c>
      <c r="D28" s="13"/>
      <c r="E28" s="24">
        <f>E31</f>
        <v>2170.8000000000002</v>
      </c>
      <c r="F28" s="24">
        <f>F31</f>
        <v>2170.8000000000002</v>
      </c>
      <c r="G28" s="62">
        <f>G31</f>
        <v>2170.5</v>
      </c>
      <c r="H28" s="81">
        <f t="shared" si="0"/>
        <v>99.986180210060795</v>
      </c>
    </row>
    <row r="29" spans="1:8" ht="60" customHeight="1" x14ac:dyDescent="0.3">
      <c r="B29" s="15" t="s">
        <v>210</v>
      </c>
      <c r="C29" s="9" t="s">
        <v>90</v>
      </c>
      <c r="D29" s="10"/>
      <c r="E29" s="28">
        <f t="shared" ref="E29:G31" si="2">E30</f>
        <v>2170.8000000000002</v>
      </c>
      <c r="F29" s="28">
        <f t="shared" si="2"/>
        <v>2170.8000000000002</v>
      </c>
      <c r="G29" s="63">
        <f t="shared" si="2"/>
        <v>2170.5</v>
      </c>
      <c r="H29" s="81">
        <f t="shared" si="0"/>
        <v>99.986180210060795</v>
      </c>
    </row>
    <row r="30" spans="1:8" ht="45" customHeight="1" x14ac:dyDescent="0.3">
      <c r="B30" s="15" t="s">
        <v>558</v>
      </c>
      <c r="C30" s="9" t="s">
        <v>91</v>
      </c>
      <c r="D30" s="10"/>
      <c r="E30" s="28">
        <f t="shared" si="2"/>
        <v>2170.8000000000002</v>
      </c>
      <c r="F30" s="28">
        <f t="shared" si="2"/>
        <v>2170.8000000000002</v>
      </c>
      <c r="G30" s="63">
        <f t="shared" si="2"/>
        <v>2170.5</v>
      </c>
      <c r="H30" s="81">
        <f t="shared" si="0"/>
        <v>99.986180210060795</v>
      </c>
    </row>
    <row r="31" spans="1:8" ht="30" customHeight="1" x14ac:dyDescent="0.3">
      <c r="B31" s="15" t="s">
        <v>92</v>
      </c>
      <c r="C31" s="9" t="s">
        <v>165</v>
      </c>
      <c r="D31" s="10"/>
      <c r="E31" s="28">
        <f t="shared" si="2"/>
        <v>2170.8000000000002</v>
      </c>
      <c r="F31" s="28">
        <f t="shared" si="2"/>
        <v>2170.8000000000002</v>
      </c>
      <c r="G31" s="63">
        <f t="shared" si="2"/>
        <v>2170.5</v>
      </c>
      <c r="H31" s="81">
        <f t="shared" si="0"/>
        <v>99.986180210060795</v>
      </c>
    </row>
    <row r="32" spans="1:8" ht="45" customHeight="1" x14ac:dyDescent="0.3">
      <c r="B32" s="15" t="s">
        <v>21</v>
      </c>
      <c r="C32" s="9" t="s">
        <v>165</v>
      </c>
      <c r="D32" s="10" t="s">
        <v>22</v>
      </c>
      <c r="E32" s="65">
        <v>2170.8000000000002</v>
      </c>
      <c r="F32" s="85">
        <v>2170.8000000000002</v>
      </c>
      <c r="G32" s="85">
        <v>2170.5</v>
      </c>
      <c r="H32" s="81">
        <f t="shared" si="0"/>
        <v>99.986180210060795</v>
      </c>
    </row>
    <row r="33" spans="1:9" s="27" customFormat="1" ht="75" customHeight="1" x14ac:dyDescent="0.3">
      <c r="A33" s="26">
        <v>3</v>
      </c>
      <c r="B33" s="19" t="s">
        <v>682</v>
      </c>
      <c r="C33" s="13" t="s">
        <v>60</v>
      </c>
      <c r="D33" s="13"/>
      <c r="E33" s="24">
        <f t="shared" ref="E33:G34" si="3">E34</f>
        <v>147600.79999999999</v>
      </c>
      <c r="F33" s="24">
        <f t="shared" si="3"/>
        <v>147600.79999999999</v>
      </c>
      <c r="G33" s="62">
        <f t="shared" si="3"/>
        <v>147080.6</v>
      </c>
      <c r="H33" s="81">
        <f t="shared" si="0"/>
        <v>99.647562885838028</v>
      </c>
    </row>
    <row r="34" spans="1:9" ht="75" customHeight="1" x14ac:dyDescent="0.3">
      <c r="B34" s="15" t="s">
        <v>218</v>
      </c>
      <c r="C34" s="10" t="s">
        <v>93</v>
      </c>
      <c r="D34" s="10"/>
      <c r="E34" s="28">
        <f t="shared" si="3"/>
        <v>147600.79999999999</v>
      </c>
      <c r="F34" s="28">
        <f t="shared" si="3"/>
        <v>147600.79999999999</v>
      </c>
      <c r="G34" s="63">
        <f t="shared" si="3"/>
        <v>147080.6</v>
      </c>
      <c r="H34" s="81">
        <f t="shared" si="0"/>
        <v>99.647562885838028</v>
      </c>
    </row>
    <row r="35" spans="1:9" ht="75" customHeight="1" x14ac:dyDescent="0.3">
      <c r="B35" s="15" t="s">
        <v>708</v>
      </c>
      <c r="C35" s="10" t="s">
        <v>94</v>
      </c>
      <c r="D35" s="10"/>
      <c r="E35" s="28">
        <f>E36+E40+E42+E44+E46</f>
        <v>147600.79999999999</v>
      </c>
      <c r="F35" s="28">
        <f>F36+F40+F42+F44+F46</f>
        <v>147600.79999999999</v>
      </c>
      <c r="G35" s="28">
        <f>G36+G40+G42+G44+G46</f>
        <v>147080.6</v>
      </c>
      <c r="H35" s="81">
        <f t="shared" si="0"/>
        <v>99.647562885838028</v>
      </c>
    </row>
    <row r="36" spans="1:9" ht="45" customHeight="1" x14ac:dyDescent="0.3">
      <c r="B36" s="15" t="s">
        <v>219</v>
      </c>
      <c r="C36" s="10" t="s">
        <v>156</v>
      </c>
      <c r="D36" s="10"/>
      <c r="E36" s="28">
        <f>E37+E38+E39</f>
        <v>8706</v>
      </c>
      <c r="F36" s="28">
        <f>F37+F38+F39</f>
        <v>8706</v>
      </c>
      <c r="G36" s="63">
        <f>G37+G38+G39</f>
        <v>8668.6</v>
      </c>
      <c r="H36" s="81">
        <f t="shared" si="0"/>
        <v>99.570411210659316</v>
      </c>
    </row>
    <row r="37" spans="1:9" ht="30" customHeight="1" x14ac:dyDescent="0.3">
      <c r="B37" s="15" t="s">
        <v>32</v>
      </c>
      <c r="C37" s="10" t="s">
        <v>156</v>
      </c>
      <c r="D37" s="10" t="s">
        <v>33</v>
      </c>
      <c r="E37" s="65">
        <v>7980.1</v>
      </c>
      <c r="F37" s="85">
        <v>7980.1</v>
      </c>
      <c r="G37" s="85">
        <v>7950.5</v>
      </c>
      <c r="H37" s="81">
        <f t="shared" si="0"/>
        <v>99.629077329858021</v>
      </c>
    </row>
    <row r="38" spans="1:9" ht="45" customHeight="1" x14ac:dyDescent="0.3">
      <c r="B38" s="15" t="s">
        <v>21</v>
      </c>
      <c r="C38" s="10" t="s">
        <v>156</v>
      </c>
      <c r="D38" s="10" t="s">
        <v>22</v>
      </c>
      <c r="E38" s="65">
        <v>725.9</v>
      </c>
      <c r="F38" s="85">
        <v>725.9</v>
      </c>
      <c r="G38" s="85">
        <v>718.1</v>
      </c>
      <c r="H38" s="81">
        <f t="shared" si="0"/>
        <v>98.925471828075501</v>
      </c>
    </row>
    <row r="39" spans="1:9" ht="30" hidden="1" customHeight="1" x14ac:dyDescent="0.3">
      <c r="B39" s="15" t="s">
        <v>23</v>
      </c>
      <c r="C39" s="10" t="s">
        <v>156</v>
      </c>
      <c r="D39" s="10" t="s">
        <v>24</v>
      </c>
      <c r="E39" s="65">
        <v>0</v>
      </c>
      <c r="F39" s="85">
        <v>0</v>
      </c>
      <c r="G39" s="85">
        <v>0</v>
      </c>
      <c r="H39" s="81" t="e">
        <f t="shared" si="0"/>
        <v>#DIV/0!</v>
      </c>
    </row>
    <row r="40" spans="1:9" ht="45" customHeight="1" x14ac:dyDescent="0.3">
      <c r="B40" s="15" t="s">
        <v>220</v>
      </c>
      <c r="C40" s="10" t="s">
        <v>157</v>
      </c>
      <c r="D40" s="10"/>
      <c r="E40" s="28">
        <f>E41</f>
        <v>131403.9</v>
      </c>
      <c r="F40" s="28">
        <f>F41</f>
        <v>131403.9</v>
      </c>
      <c r="G40" s="63">
        <f>G41</f>
        <v>131403.9</v>
      </c>
      <c r="H40" s="81">
        <f t="shared" si="0"/>
        <v>100</v>
      </c>
    </row>
    <row r="41" spans="1:9" ht="30" customHeight="1" x14ac:dyDescent="0.3">
      <c r="B41" s="15" t="s">
        <v>42</v>
      </c>
      <c r="C41" s="10" t="s">
        <v>157</v>
      </c>
      <c r="D41" s="10" t="s">
        <v>34</v>
      </c>
      <c r="E41" s="65">
        <v>131403.9</v>
      </c>
      <c r="F41" s="85">
        <v>131403.9</v>
      </c>
      <c r="G41" s="85">
        <v>131403.9</v>
      </c>
      <c r="H41" s="81">
        <f t="shared" si="0"/>
        <v>100</v>
      </c>
      <c r="I41" s="25"/>
    </row>
    <row r="42" spans="1:9" ht="30" customHeight="1" x14ac:dyDescent="0.3">
      <c r="B42" s="68" t="s">
        <v>539</v>
      </c>
      <c r="C42" s="10" t="s">
        <v>795</v>
      </c>
      <c r="D42" s="10"/>
      <c r="E42" s="65">
        <f>E43</f>
        <v>465</v>
      </c>
      <c r="F42" s="65">
        <f>F43</f>
        <v>465</v>
      </c>
      <c r="G42" s="65">
        <f>G43</f>
        <v>465</v>
      </c>
      <c r="H42" s="81">
        <f t="shared" si="0"/>
        <v>100</v>
      </c>
      <c r="I42" s="25"/>
    </row>
    <row r="43" spans="1:9" ht="30" customHeight="1" x14ac:dyDescent="0.3">
      <c r="B43" s="68" t="s">
        <v>42</v>
      </c>
      <c r="C43" s="10" t="s">
        <v>795</v>
      </c>
      <c r="D43" s="10" t="s">
        <v>34</v>
      </c>
      <c r="E43" s="65">
        <v>465</v>
      </c>
      <c r="F43" s="65">
        <v>465</v>
      </c>
      <c r="G43" s="65">
        <v>465</v>
      </c>
      <c r="H43" s="81">
        <f t="shared" si="0"/>
        <v>100</v>
      </c>
      <c r="I43" s="25"/>
    </row>
    <row r="44" spans="1:9" ht="45" customHeight="1" x14ac:dyDescent="0.3">
      <c r="B44" s="68" t="s">
        <v>745</v>
      </c>
      <c r="C44" s="10" t="s">
        <v>747</v>
      </c>
      <c r="D44" s="10"/>
      <c r="E44" s="65">
        <f>E45</f>
        <v>7025.9</v>
      </c>
      <c r="F44" s="65">
        <f>F45</f>
        <v>7025.9</v>
      </c>
      <c r="G44" s="65">
        <f>G45</f>
        <v>6543.1</v>
      </c>
      <c r="H44" s="81">
        <f t="shared" si="0"/>
        <v>93.12828249761597</v>
      </c>
      <c r="I44" s="25"/>
    </row>
    <row r="45" spans="1:9" ht="30" customHeight="1" x14ac:dyDescent="0.3">
      <c r="B45" s="68" t="s">
        <v>42</v>
      </c>
      <c r="C45" s="10" t="s">
        <v>747</v>
      </c>
      <c r="D45" s="10" t="s">
        <v>34</v>
      </c>
      <c r="E45" s="65">
        <v>7025.9</v>
      </c>
      <c r="F45" s="85">
        <v>7025.9</v>
      </c>
      <c r="G45" s="65">
        <v>6543.1</v>
      </c>
      <c r="H45" s="81">
        <f t="shared" si="0"/>
        <v>93.12828249761597</v>
      </c>
      <c r="I45" s="25"/>
    </row>
    <row r="46" spans="1:9" ht="75" hidden="1" customHeight="1" x14ac:dyDescent="0.3">
      <c r="B46" s="68" t="s">
        <v>746</v>
      </c>
      <c r="C46" s="10" t="s">
        <v>748</v>
      </c>
      <c r="D46" s="10"/>
      <c r="E46" s="65">
        <f>E47</f>
        <v>0</v>
      </c>
      <c r="F46" s="65">
        <f>F47</f>
        <v>0</v>
      </c>
      <c r="G46" s="65">
        <f>G47</f>
        <v>0</v>
      </c>
      <c r="H46" s="81" t="e">
        <f t="shared" si="0"/>
        <v>#DIV/0!</v>
      </c>
      <c r="I46" s="25"/>
    </row>
    <row r="47" spans="1:9" ht="30" hidden="1" customHeight="1" x14ac:dyDescent="0.3">
      <c r="B47" s="68" t="s">
        <v>42</v>
      </c>
      <c r="C47" s="10" t="s">
        <v>748</v>
      </c>
      <c r="D47" s="10" t="s">
        <v>34</v>
      </c>
      <c r="E47" s="65">
        <v>0</v>
      </c>
      <c r="F47" s="85">
        <v>0</v>
      </c>
      <c r="G47" s="65">
        <v>0</v>
      </c>
      <c r="H47" s="81" t="e">
        <f t="shared" si="0"/>
        <v>#DIV/0!</v>
      </c>
      <c r="I47" s="25"/>
    </row>
    <row r="48" spans="1:9" s="27" customFormat="1" ht="95.1" customHeight="1" x14ac:dyDescent="0.3">
      <c r="A48" s="26">
        <v>4</v>
      </c>
      <c r="B48" s="19" t="s">
        <v>683</v>
      </c>
      <c r="C48" s="29" t="s">
        <v>61</v>
      </c>
      <c r="D48" s="13"/>
      <c r="E48" s="24">
        <f t="shared" ref="E48:G49" si="4">E49</f>
        <v>912</v>
      </c>
      <c r="F48" s="24">
        <f t="shared" si="4"/>
        <v>912</v>
      </c>
      <c r="G48" s="62">
        <f t="shared" si="4"/>
        <v>912</v>
      </c>
      <c r="H48" s="81">
        <f t="shared" si="0"/>
        <v>100</v>
      </c>
    </row>
    <row r="49" spans="1:8" ht="75" customHeight="1" x14ac:dyDescent="0.3">
      <c r="B49" s="15" t="s">
        <v>189</v>
      </c>
      <c r="C49" s="9" t="s">
        <v>95</v>
      </c>
      <c r="D49" s="10"/>
      <c r="E49" s="28">
        <f t="shared" si="4"/>
        <v>912</v>
      </c>
      <c r="F49" s="28">
        <f t="shared" si="4"/>
        <v>912</v>
      </c>
      <c r="G49" s="63">
        <f t="shared" si="4"/>
        <v>912</v>
      </c>
      <c r="H49" s="81">
        <f t="shared" si="0"/>
        <v>100</v>
      </c>
    </row>
    <row r="50" spans="1:8" ht="45" customHeight="1" x14ac:dyDescent="0.3">
      <c r="B50" s="15" t="s">
        <v>190</v>
      </c>
      <c r="C50" s="9" t="s">
        <v>96</v>
      </c>
      <c r="D50" s="10"/>
      <c r="E50" s="28">
        <f>E51+E53</f>
        <v>912</v>
      </c>
      <c r="F50" s="28">
        <f>F51+F53</f>
        <v>912</v>
      </c>
      <c r="G50" s="63">
        <f>G51+G53</f>
        <v>912</v>
      </c>
      <c r="H50" s="81">
        <f t="shared" si="0"/>
        <v>100</v>
      </c>
    </row>
    <row r="51" spans="1:8" ht="45" customHeight="1" x14ac:dyDescent="0.3">
      <c r="B51" s="15" t="s">
        <v>191</v>
      </c>
      <c r="C51" s="9" t="s">
        <v>97</v>
      </c>
      <c r="D51" s="10"/>
      <c r="E51" s="28">
        <f>E52</f>
        <v>768</v>
      </c>
      <c r="F51" s="28">
        <f>F52</f>
        <v>768</v>
      </c>
      <c r="G51" s="63">
        <f>G52</f>
        <v>768</v>
      </c>
      <c r="H51" s="81">
        <f t="shared" si="0"/>
        <v>100</v>
      </c>
    </row>
    <row r="52" spans="1:8" ht="30" customHeight="1" x14ac:dyDescent="0.3">
      <c r="B52" s="15" t="s">
        <v>58</v>
      </c>
      <c r="C52" s="9" t="s">
        <v>97</v>
      </c>
      <c r="D52" s="10" t="s">
        <v>57</v>
      </c>
      <c r="E52" s="65">
        <v>768</v>
      </c>
      <c r="F52" s="85">
        <v>768</v>
      </c>
      <c r="G52" s="85">
        <v>768</v>
      </c>
      <c r="H52" s="81">
        <f t="shared" si="0"/>
        <v>100</v>
      </c>
    </row>
    <row r="53" spans="1:8" ht="45" customHeight="1" x14ac:dyDescent="0.3">
      <c r="B53" s="15" t="s">
        <v>418</v>
      </c>
      <c r="C53" s="9" t="s">
        <v>419</v>
      </c>
      <c r="D53" s="10"/>
      <c r="E53" s="65">
        <f>E54</f>
        <v>144</v>
      </c>
      <c r="F53" s="65">
        <f>F54</f>
        <v>144</v>
      </c>
      <c r="G53" s="65">
        <f>G54</f>
        <v>144</v>
      </c>
      <c r="H53" s="81">
        <f t="shared" si="0"/>
        <v>100</v>
      </c>
    </row>
    <row r="54" spans="1:8" ht="30" customHeight="1" x14ac:dyDescent="0.3">
      <c r="B54" s="15" t="s">
        <v>58</v>
      </c>
      <c r="C54" s="9" t="s">
        <v>419</v>
      </c>
      <c r="D54" s="10" t="s">
        <v>57</v>
      </c>
      <c r="E54" s="65">
        <v>144</v>
      </c>
      <c r="F54" s="85">
        <v>144</v>
      </c>
      <c r="G54" s="85">
        <v>144</v>
      </c>
      <c r="H54" s="81">
        <f t="shared" si="0"/>
        <v>100</v>
      </c>
    </row>
    <row r="55" spans="1:8" s="27" customFormat="1" ht="75" customHeight="1" x14ac:dyDescent="0.3">
      <c r="A55" s="26">
        <v>5</v>
      </c>
      <c r="B55" s="30" t="s">
        <v>269</v>
      </c>
      <c r="C55" s="13" t="s">
        <v>62</v>
      </c>
      <c r="D55" s="26"/>
      <c r="E55" s="24">
        <f>E56</f>
        <v>2467.8000000000002</v>
      </c>
      <c r="F55" s="24">
        <f>F56</f>
        <v>2467.8000000000002</v>
      </c>
      <c r="G55" s="62">
        <f>G56</f>
        <v>2467.6999999999998</v>
      </c>
      <c r="H55" s="81">
        <f t="shared" si="0"/>
        <v>99.995947807763983</v>
      </c>
    </row>
    <row r="56" spans="1:8" ht="75" customHeight="1" x14ac:dyDescent="0.3">
      <c r="B56" s="52" t="s">
        <v>204</v>
      </c>
      <c r="C56" s="9" t="s">
        <v>98</v>
      </c>
      <c r="D56" s="10"/>
      <c r="E56" s="28">
        <f>E57+E61</f>
        <v>2467.8000000000002</v>
      </c>
      <c r="F56" s="28">
        <f>F57+F61</f>
        <v>2467.8000000000002</v>
      </c>
      <c r="G56" s="63">
        <f>G57+G61</f>
        <v>2467.6999999999998</v>
      </c>
      <c r="H56" s="81">
        <f t="shared" si="0"/>
        <v>99.995947807763983</v>
      </c>
    </row>
    <row r="57" spans="1:8" ht="75" customHeight="1" x14ac:dyDescent="0.3">
      <c r="B57" s="52" t="s">
        <v>261</v>
      </c>
      <c r="C57" s="9" t="s">
        <v>99</v>
      </c>
      <c r="D57" s="10"/>
      <c r="E57" s="28">
        <f t="shared" ref="E57:G58" si="5">E58</f>
        <v>2467.8000000000002</v>
      </c>
      <c r="F57" s="28">
        <f t="shared" si="5"/>
        <v>2467.8000000000002</v>
      </c>
      <c r="G57" s="63">
        <f t="shared" si="5"/>
        <v>2467.6999999999998</v>
      </c>
      <c r="H57" s="81">
        <f t="shared" si="0"/>
        <v>99.995947807763983</v>
      </c>
    </row>
    <row r="58" spans="1:8" ht="75" customHeight="1" x14ac:dyDescent="0.3">
      <c r="B58" s="31" t="s">
        <v>290</v>
      </c>
      <c r="C58" s="9" t="s">
        <v>153</v>
      </c>
      <c r="D58" s="10"/>
      <c r="E58" s="28">
        <f t="shared" si="5"/>
        <v>2467.8000000000002</v>
      </c>
      <c r="F58" s="28">
        <f t="shared" si="5"/>
        <v>2467.8000000000002</v>
      </c>
      <c r="G58" s="63">
        <f t="shared" si="5"/>
        <v>2467.6999999999998</v>
      </c>
      <c r="H58" s="81">
        <f t="shared" si="0"/>
        <v>99.995947807763983</v>
      </c>
    </row>
    <row r="59" spans="1:8" ht="45" customHeight="1" x14ac:dyDescent="0.3">
      <c r="B59" s="15" t="s">
        <v>21</v>
      </c>
      <c r="C59" s="9" t="s">
        <v>153</v>
      </c>
      <c r="D59" s="10" t="s">
        <v>22</v>
      </c>
      <c r="E59" s="65">
        <v>2467.8000000000002</v>
      </c>
      <c r="F59" s="85">
        <v>2467.8000000000002</v>
      </c>
      <c r="G59" s="85">
        <v>2467.6999999999998</v>
      </c>
      <c r="H59" s="81">
        <f t="shared" si="0"/>
        <v>99.995947807763983</v>
      </c>
    </row>
    <row r="60" spans="1:8" ht="30" hidden="1" customHeight="1" x14ac:dyDescent="0.3">
      <c r="B60" s="31" t="s">
        <v>205</v>
      </c>
      <c r="C60" s="9" t="s">
        <v>206</v>
      </c>
      <c r="D60" s="10"/>
      <c r="E60" s="28">
        <f t="shared" ref="E60:G61" si="6">E61</f>
        <v>0</v>
      </c>
      <c r="F60" s="28">
        <f t="shared" si="6"/>
        <v>0</v>
      </c>
      <c r="G60" s="63">
        <f t="shared" si="6"/>
        <v>0</v>
      </c>
      <c r="H60" s="81" t="e">
        <f t="shared" si="0"/>
        <v>#DIV/0!</v>
      </c>
    </row>
    <row r="61" spans="1:8" ht="30" hidden="1" customHeight="1" x14ac:dyDescent="0.3">
      <c r="B61" s="31" t="s">
        <v>208</v>
      </c>
      <c r="C61" s="9" t="s">
        <v>207</v>
      </c>
      <c r="D61" s="10"/>
      <c r="E61" s="28">
        <f t="shared" si="6"/>
        <v>0</v>
      </c>
      <c r="F61" s="28">
        <f t="shared" si="6"/>
        <v>0</v>
      </c>
      <c r="G61" s="63">
        <f t="shared" si="6"/>
        <v>0</v>
      </c>
      <c r="H61" s="81" t="e">
        <f t="shared" si="0"/>
        <v>#DIV/0!</v>
      </c>
    </row>
    <row r="62" spans="1:8" ht="45" hidden="1" customHeight="1" x14ac:dyDescent="0.3">
      <c r="B62" s="15" t="s">
        <v>21</v>
      </c>
      <c r="C62" s="9" t="s">
        <v>207</v>
      </c>
      <c r="D62" s="10" t="s">
        <v>22</v>
      </c>
      <c r="E62" s="65">
        <v>0</v>
      </c>
      <c r="F62" s="85">
        <v>0</v>
      </c>
      <c r="G62" s="85">
        <v>0</v>
      </c>
      <c r="H62" s="81" t="e">
        <f t="shared" si="0"/>
        <v>#DIV/0!</v>
      </c>
    </row>
    <row r="63" spans="1:8" s="27" customFormat="1" ht="112.5" hidden="1" x14ac:dyDescent="0.3">
      <c r="A63" s="26">
        <v>6</v>
      </c>
      <c r="B63" s="30" t="s">
        <v>209</v>
      </c>
      <c r="C63" s="13" t="s">
        <v>63</v>
      </c>
      <c r="D63" s="26"/>
      <c r="E63" s="24">
        <f>E67</f>
        <v>0</v>
      </c>
      <c r="F63" s="24">
        <f>F67</f>
        <v>0</v>
      </c>
      <c r="G63" s="64"/>
      <c r="H63" s="81" t="e">
        <f t="shared" si="0"/>
        <v>#DIV/0!</v>
      </c>
    </row>
    <row r="64" spans="1:8" ht="59.25" hidden="1" customHeight="1" x14ac:dyDescent="0.3">
      <c r="B64" s="31" t="s">
        <v>169</v>
      </c>
      <c r="C64" s="9" t="s">
        <v>100</v>
      </c>
      <c r="D64" s="10"/>
      <c r="E64" s="28">
        <f>E66</f>
        <v>0</v>
      </c>
      <c r="F64" s="28">
        <f>F66</f>
        <v>0</v>
      </c>
      <c r="H64" s="81" t="e">
        <f t="shared" si="0"/>
        <v>#DIV/0!</v>
      </c>
    </row>
    <row r="65" spans="1:8" ht="75" hidden="1" x14ac:dyDescent="0.3">
      <c r="B65" s="31" t="s">
        <v>203</v>
      </c>
      <c r="C65" s="9" t="s">
        <v>101</v>
      </c>
      <c r="D65" s="10"/>
      <c r="E65" s="28">
        <f>E66</f>
        <v>0</v>
      </c>
      <c r="F65" s="28">
        <f>F66</f>
        <v>0</v>
      </c>
      <c r="H65" s="81" t="e">
        <f t="shared" si="0"/>
        <v>#DIV/0!</v>
      </c>
    </row>
    <row r="66" spans="1:8" ht="42.75" hidden="1" customHeight="1" x14ac:dyDescent="0.3">
      <c r="B66" s="31" t="s">
        <v>166</v>
      </c>
      <c r="C66" s="9" t="s">
        <v>102</v>
      </c>
      <c r="D66" s="10"/>
      <c r="E66" s="28">
        <f>E67</f>
        <v>0</v>
      </c>
      <c r="F66" s="28">
        <f>F67</f>
        <v>0</v>
      </c>
      <c r="H66" s="81" t="e">
        <f t="shared" si="0"/>
        <v>#DIV/0!</v>
      </c>
    </row>
    <row r="67" spans="1:8" ht="59.25" hidden="1" customHeight="1" x14ac:dyDescent="0.3">
      <c r="B67" s="15" t="s">
        <v>21</v>
      </c>
      <c r="C67" s="9" t="s">
        <v>102</v>
      </c>
      <c r="D67" s="10" t="s">
        <v>22</v>
      </c>
      <c r="E67" s="28"/>
      <c r="F67" s="28"/>
      <c r="H67" s="81" t="e">
        <f t="shared" si="0"/>
        <v>#DIV/0!</v>
      </c>
    </row>
    <row r="68" spans="1:8" s="27" customFormat="1" ht="75" customHeight="1" x14ac:dyDescent="0.3">
      <c r="A68" s="26">
        <v>6</v>
      </c>
      <c r="B68" s="30" t="s">
        <v>519</v>
      </c>
      <c r="C68" s="13" t="s">
        <v>64</v>
      </c>
      <c r="D68" s="26"/>
      <c r="E68" s="24">
        <f>E69</f>
        <v>1011.8</v>
      </c>
      <c r="F68" s="24">
        <f>F69</f>
        <v>1011.8</v>
      </c>
      <c r="G68" s="62">
        <f>G69</f>
        <v>1011.7</v>
      </c>
      <c r="H68" s="81">
        <f t="shared" si="0"/>
        <v>99.990116623838716</v>
      </c>
    </row>
    <row r="69" spans="1:8" ht="60" customHeight="1" x14ac:dyDescent="0.3">
      <c r="B69" s="31" t="s">
        <v>259</v>
      </c>
      <c r="C69" s="10" t="s">
        <v>103</v>
      </c>
      <c r="E69" s="28">
        <f>E71</f>
        <v>1011.8</v>
      </c>
      <c r="F69" s="28">
        <f>F71</f>
        <v>1011.8</v>
      </c>
      <c r="G69" s="63">
        <f>G71</f>
        <v>1011.7</v>
      </c>
      <c r="H69" s="81">
        <f t="shared" si="0"/>
        <v>99.990116623838716</v>
      </c>
    </row>
    <row r="70" spans="1:8" ht="45" customHeight="1" x14ac:dyDescent="0.3">
      <c r="B70" s="31" t="s">
        <v>201</v>
      </c>
      <c r="C70" s="9" t="s">
        <v>105</v>
      </c>
      <c r="D70" s="10"/>
      <c r="E70" s="28">
        <f t="shared" ref="E70:G71" si="7">E71</f>
        <v>1011.8</v>
      </c>
      <c r="F70" s="28">
        <f t="shared" si="7"/>
        <v>1011.8</v>
      </c>
      <c r="G70" s="63">
        <f t="shared" si="7"/>
        <v>1011.7</v>
      </c>
      <c r="H70" s="81">
        <f t="shared" si="0"/>
        <v>99.990116623838716</v>
      </c>
    </row>
    <row r="71" spans="1:8" ht="45" customHeight="1" x14ac:dyDescent="0.3">
      <c r="B71" s="31" t="s">
        <v>202</v>
      </c>
      <c r="C71" s="9" t="s">
        <v>104</v>
      </c>
      <c r="D71" s="10"/>
      <c r="E71" s="28">
        <f t="shared" si="7"/>
        <v>1011.8</v>
      </c>
      <c r="F71" s="28">
        <f t="shared" si="7"/>
        <v>1011.8</v>
      </c>
      <c r="G71" s="63">
        <f t="shared" si="7"/>
        <v>1011.7</v>
      </c>
      <c r="H71" s="81">
        <f t="shared" si="0"/>
        <v>99.990116623838716</v>
      </c>
    </row>
    <row r="72" spans="1:8" ht="45" customHeight="1" x14ac:dyDescent="0.3">
      <c r="B72" s="15" t="s">
        <v>21</v>
      </c>
      <c r="C72" s="9" t="s">
        <v>104</v>
      </c>
      <c r="D72" s="10" t="s">
        <v>22</v>
      </c>
      <c r="E72" s="65">
        <v>1011.8</v>
      </c>
      <c r="F72" s="85">
        <v>1011.8</v>
      </c>
      <c r="G72" s="85">
        <v>1011.7</v>
      </c>
      <c r="H72" s="81">
        <f t="shared" si="0"/>
        <v>99.990116623838716</v>
      </c>
    </row>
    <row r="73" spans="1:8" s="27" customFormat="1" ht="60" customHeight="1" x14ac:dyDescent="0.3">
      <c r="A73" s="26">
        <v>7</v>
      </c>
      <c r="B73" s="30" t="s">
        <v>684</v>
      </c>
      <c r="C73" s="13" t="s">
        <v>65</v>
      </c>
      <c r="D73" s="26"/>
      <c r="E73" s="24">
        <f>E75</f>
        <v>121</v>
      </c>
      <c r="F73" s="24">
        <f>F75</f>
        <v>121</v>
      </c>
      <c r="G73" s="62">
        <f>G75</f>
        <v>121</v>
      </c>
      <c r="H73" s="81">
        <f t="shared" si="0"/>
        <v>100</v>
      </c>
    </row>
    <row r="74" spans="1:8" ht="45" customHeight="1" x14ac:dyDescent="0.3">
      <c r="B74" s="31" t="s">
        <v>257</v>
      </c>
      <c r="C74" s="10" t="s">
        <v>154</v>
      </c>
      <c r="E74" s="28">
        <f>E75</f>
        <v>121</v>
      </c>
      <c r="F74" s="28">
        <f>F75</f>
        <v>121</v>
      </c>
      <c r="G74" s="63">
        <f>G75</f>
        <v>121</v>
      </c>
      <c r="H74" s="81">
        <f t="shared" si="0"/>
        <v>100</v>
      </c>
    </row>
    <row r="75" spans="1:8" ht="75" customHeight="1" x14ac:dyDescent="0.3">
      <c r="B75" s="31" t="s">
        <v>475</v>
      </c>
      <c r="C75" s="10" t="s">
        <v>287</v>
      </c>
      <c r="E75" s="28">
        <f>E76+E78</f>
        <v>121</v>
      </c>
      <c r="F75" s="28">
        <f>F76+F78</f>
        <v>121</v>
      </c>
      <c r="G75" s="63">
        <f>G76+G78</f>
        <v>121</v>
      </c>
      <c r="H75" s="81">
        <f t="shared" si="0"/>
        <v>100</v>
      </c>
    </row>
    <row r="76" spans="1:8" ht="61.5" hidden="1" customHeight="1" x14ac:dyDescent="0.3">
      <c r="B76" s="31" t="s">
        <v>294</v>
      </c>
      <c r="C76" s="9" t="s">
        <v>155</v>
      </c>
      <c r="D76" s="10"/>
      <c r="E76" s="28">
        <f>E77</f>
        <v>0</v>
      </c>
      <c r="F76" s="28">
        <f>F77</f>
        <v>0</v>
      </c>
      <c r="G76" s="63">
        <f>G77</f>
        <v>0</v>
      </c>
      <c r="H76" s="81" t="e">
        <f t="shared" si="0"/>
        <v>#DIV/0!</v>
      </c>
    </row>
    <row r="77" spans="1:8" ht="27.75" hidden="1" customHeight="1" x14ac:dyDescent="0.3">
      <c r="B77" s="15" t="s">
        <v>171</v>
      </c>
      <c r="C77" s="9" t="s">
        <v>155</v>
      </c>
      <c r="D77" s="10" t="s">
        <v>170</v>
      </c>
      <c r="E77" s="28">
        <v>0</v>
      </c>
      <c r="F77" s="28">
        <v>0</v>
      </c>
      <c r="G77" s="63">
        <v>0</v>
      </c>
      <c r="H77" s="81" t="e">
        <f t="shared" si="0"/>
        <v>#DIV/0!</v>
      </c>
    </row>
    <row r="78" spans="1:8" ht="45" customHeight="1" x14ac:dyDescent="0.3">
      <c r="B78" s="31" t="s">
        <v>243</v>
      </c>
      <c r="C78" s="9" t="s">
        <v>242</v>
      </c>
      <c r="D78" s="10"/>
      <c r="E78" s="28">
        <f>E79</f>
        <v>121</v>
      </c>
      <c r="F78" s="28">
        <f>F79</f>
        <v>121</v>
      </c>
      <c r="G78" s="63">
        <f>G79</f>
        <v>121</v>
      </c>
      <c r="H78" s="81">
        <f t="shared" si="0"/>
        <v>100</v>
      </c>
    </row>
    <row r="79" spans="1:8" ht="45" customHeight="1" x14ac:dyDescent="0.3">
      <c r="B79" s="15" t="s">
        <v>21</v>
      </c>
      <c r="C79" s="9" t="s">
        <v>242</v>
      </c>
      <c r="D79" s="10" t="s">
        <v>22</v>
      </c>
      <c r="E79" s="65">
        <v>121</v>
      </c>
      <c r="F79" s="65">
        <v>121</v>
      </c>
      <c r="G79" s="65">
        <v>121</v>
      </c>
      <c r="H79" s="81">
        <f t="shared" si="0"/>
        <v>100</v>
      </c>
    </row>
    <row r="80" spans="1:8" s="27" customFormat="1" ht="60" customHeight="1" x14ac:dyDescent="0.3">
      <c r="A80" s="26">
        <v>8</v>
      </c>
      <c r="B80" s="30" t="s">
        <v>236</v>
      </c>
      <c r="C80" s="13" t="s">
        <v>66</v>
      </c>
      <c r="D80" s="26"/>
      <c r="E80" s="24">
        <f t="shared" ref="E80:G82" si="8">E81</f>
        <v>52.5</v>
      </c>
      <c r="F80" s="24">
        <f t="shared" si="8"/>
        <v>52.5</v>
      </c>
      <c r="G80" s="62">
        <f t="shared" si="8"/>
        <v>52.5</v>
      </c>
      <c r="H80" s="81">
        <f t="shared" si="0"/>
        <v>100</v>
      </c>
    </row>
    <row r="81" spans="1:8" ht="30" customHeight="1" x14ac:dyDescent="0.3">
      <c r="B81" s="31" t="s">
        <v>240</v>
      </c>
      <c r="C81" s="10" t="s">
        <v>106</v>
      </c>
      <c r="E81" s="28">
        <f t="shared" si="8"/>
        <v>52.5</v>
      </c>
      <c r="F81" s="28">
        <f t="shared" si="8"/>
        <v>52.5</v>
      </c>
      <c r="G81" s="63">
        <f t="shared" si="8"/>
        <v>52.5</v>
      </c>
      <c r="H81" s="81">
        <f t="shared" si="0"/>
        <v>100</v>
      </c>
    </row>
    <row r="82" spans="1:8" ht="45" customHeight="1" x14ac:dyDescent="0.3">
      <c r="B82" s="31" t="s">
        <v>241</v>
      </c>
      <c r="C82" s="9" t="s">
        <v>107</v>
      </c>
      <c r="D82" s="10"/>
      <c r="E82" s="28">
        <f t="shared" si="8"/>
        <v>52.5</v>
      </c>
      <c r="F82" s="28">
        <f t="shared" si="8"/>
        <v>52.5</v>
      </c>
      <c r="G82" s="63">
        <f t="shared" si="8"/>
        <v>52.5</v>
      </c>
      <c r="H82" s="81">
        <f t="shared" si="0"/>
        <v>100</v>
      </c>
    </row>
    <row r="83" spans="1:8" ht="45" customHeight="1" x14ac:dyDescent="0.3">
      <c r="B83" s="31" t="s">
        <v>258</v>
      </c>
      <c r="C83" s="9" t="s">
        <v>108</v>
      </c>
      <c r="D83" s="10"/>
      <c r="E83" s="28">
        <f>E84+E86+E85</f>
        <v>52.5</v>
      </c>
      <c r="F83" s="28">
        <f>F84+F86+F85</f>
        <v>52.5</v>
      </c>
      <c r="G83" s="63">
        <f>G84+G86+G85</f>
        <v>52.5</v>
      </c>
      <c r="H83" s="81">
        <f t="shared" si="0"/>
        <v>100</v>
      </c>
    </row>
    <row r="84" spans="1:8" ht="43.5" hidden="1" customHeight="1" x14ac:dyDescent="0.3">
      <c r="B84" s="15" t="s">
        <v>273</v>
      </c>
      <c r="C84" s="9" t="s">
        <v>108</v>
      </c>
      <c r="D84" s="10" t="s">
        <v>19</v>
      </c>
      <c r="E84" s="28"/>
      <c r="F84" s="28"/>
      <c r="H84" s="81" t="e">
        <f t="shared" si="0"/>
        <v>#DIV/0!</v>
      </c>
    </row>
    <row r="85" spans="1:8" ht="43.5" hidden="1" customHeight="1" x14ac:dyDescent="0.3">
      <c r="B85" s="15" t="s">
        <v>592</v>
      </c>
      <c r="C85" s="9" t="s">
        <v>108</v>
      </c>
      <c r="D85" s="10" t="s">
        <v>19</v>
      </c>
      <c r="E85" s="28">
        <f>88.9-88.9</f>
        <v>0</v>
      </c>
      <c r="F85" s="28">
        <f>88.9-88.9</f>
        <v>0</v>
      </c>
      <c r="H85" s="81" t="e">
        <f t="shared" si="0"/>
        <v>#DIV/0!</v>
      </c>
    </row>
    <row r="86" spans="1:8" ht="45" customHeight="1" x14ac:dyDescent="0.3">
      <c r="B86" s="15" t="s">
        <v>21</v>
      </c>
      <c r="C86" s="9" t="s">
        <v>108</v>
      </c>
      <c r="D86" s="10" t="s">
        <v>22</v>
      </c>
      <c r="E86" s="65">
        <v>52.5</v>
      </c>
      <c r="F86" s="65">
        <v>52.5</v>
      </c>
      <c r="G86" s="65">
        <v>52.5</v>
      </c>
      <c r="H86" s="81">
        <f t="shared" si="0"/>
        <v>100</v>
      </c>
    </row>
    <row r="87" spans="1:8" s="27" customFormat="1" ht="75" hidden="1" customHeight="1" x14ac:dyDescent="0.3">
      <c r="A87" s="26">
        <v>9</v>
      </c>
      <c r="B87" s="19" t="s">
        <v>520</v>
      </c>
      <c r="C87" s="13" t="s">
        <v>67</v>
      </c>
      <c r="D87" s="13"/>
      <c r="E87" s="24">
        <f>E88</f>
        <v>0</v>
      </c>
      <c r="F87" s="24">
        <f>F88</f>
        <v>0</v>
      </c>
      <c r="G87" s="62">
        <f>G88</f>
        <v>0</v>
      </c>
      <c r="H87" s="81" t="e">
        <f t="shared" si="0"/>
        <v>#DIV/0!</v>
      </c>
    </row>
    <row r="88" spans="1:8" ht="75" hidden="1" customHeight="1" x14ac:dyDescent="0.3">
      <c r="B88" s="15" t="s">
        <v>334</v>
      </c>
      <c r="C88" s="10" t="s">
        <v>109</v>
      </c>
      <c r="D88" s="10"/>
      <c r="E88" s="28">
        <f>E89+E95+E98</f>
        <v>0</v>
      </c>
      <c r="F88" s="28">
        <f>F89+F95+F98</f>
        <v>0</v>
      </c>
      <c r="G88" s="63">
        <f>G89+G95+G98</f>
        <v>0</v>
      </c>
      <c r="H88" s="81" t="e">
        <f t="shared" ref="H88:H159" si="9">G88/F88*100</f>
        <v>#DIV/0!</v>
      </c>
    </row>
    <row r="89" spans="1:8" ht="45" hidden="1" customHeight="1" x14ac:dyDescent="0.3">
      <c r="B89" s="52" t="s">
        <v>193</v>
      </c>
      <c r="C89" s="9" t="s">
        <v>110</v>
      </c>
      <c r="D89" s="10"/>
      <c r="E89" s="28">
        <f t="shared" ref="E89:G90" si="10">E90</f>
        <v>0</v>
      </c>
      <c r="F89" s="28">
        <f t="shared" si="10"/>
        <v>0</v>
      </c>
      <c r="G89" s="63">
        <f t="shared" si="10"/>
        <v>0</v>
      </c>
      <c r="H89" s="81" t="e">
        <f t="shared" si="9"/>
        <v>#DIV/0!</v>
      </c>
    </row>
    <row r="90" spans="1:8" ht="30" hidden="1" customHeight="1" x14ac:dyDescent="0.3">
      <c r="B90" s="15" t="s">
        <v>182</v>
      </c>
      <c r="C90" s="9" t="s">
        <v>111</v>
      </c>
      <c r="D90" s="10"/>
      <c r="E90" s="28">
        <f t="shared" si="10"/>
        <v>0</v>
      </c>
      <c r="F90" s="28">
        <f t="shared" si="10"/>
        <v>0</v>
      </c>
      <c r="G90" s="63">
        <f t="shared" si="10"/>
        <v>0</v>
      </c>
      <c r="H90" s="81" t="e">
        <f t="shared" si="9"/>
        <v>#DIV/0!</v>
      </c>
    </row>
    <row r="91" spans="1:8" ht="45" hidden="1" customHeight="1" x14ac:dyDescent="0.3">
      <c r="B91" s="15" t="s">
        <v>21</v>
      </c>
      <c r="C91" s="9" t="s">
        <v>111</v>
      </c>
      <c r="D91" s="10" t="s">
        <v>22</v>
      </c>
      <c r="E91" s="65">
        <v>0</v>
      </c>
      <c r="F91" s="85">
        <v>0</v>
      </c>
      <c r="G91" s="85">
        <v>0</v>
      </c>
      <c r="H91" s="81" t="e">
        <f t="shared" si="9"/>
        <v>#DIV/0!</v>
      </c>
    </row>
    <row r="92" spans="1:8" ht="42.75" hidden="1" customHeight="1" x14ac:dyDescent="0.3">
      <c r="B92" s="15" t="s">
        <v>360</v>
      </c>
      <c r="C92" s="9" t="s">
        <v>362</v>
      </c>
      <c r="D92" s="10"/>
      <c r="E92" s="28">
        <f t="shared" ref="E92:G93" si="11">E93</f>
        <v>0</v>
      </c>
      <c r="F92" s="28">
        <f t="shared" si="11"/>
        <v>0</v>
      </c>
      <c r="G92" s="63">
        <f t="shared" si="11"/>
        <v>0</v>
      </c>
      <c r="H92" s="81" t="e">
        <f t="shared" si="9"/>
        <v>#DIV/0!</v>
      </c>
    </row>
    <row r="93" spans="1:8" ht="29.25" hidden="1" customHeight="1" x14ac:dyDescent="0.3">
      <c r="B93" s="15" t="s">
        <v>361</v>
      </c>
      <c r="C93" s="9" t="s">
        <v>363</v>
      </c>
      <c r="D93" s="10"/>
      <c r="E93" s="28">
        <f t="shared" si="11"/>
        <v>0</v>
      </c>
      <c r="F93" s="28">
        <f t="shared" si="11"/>
        <v>0</v>
      </c>
      <c r="G93" s="63">
        <f t="shared" si="11"/>
        <v>0</v>
      </c>
      <c r="H93" s="81" t="e">
        <f t="shared" si="9"/>
        <v>#DIV/0!</v>
      </c>
    </row>
    <row r="94" spans="1:8" ht="54.75" hidden="1" customHeight="1" x14ac:dyDescent="0.3">
      <c r="B94" s="15" t="s">
        <v>21</v>
      </c>
      <c r="C94" s="9" t="s">
        <v>363</v>
      </c>
      <c r="D94" s="10" t="s">
        <v>22</v>
      </c>
      <c r="E94" s="28"/>
      <c r="F94" s="28"/>
      <c r="G94" s="63"/>
      <c r="H94" s="81" t="e">
        <f t="shared" si="9"/>
        <v>#DIV/0!</v>
      </c>
    </row>
    <row r="95" spans="1:8" ht="24.75" hidden="1" customHeight="1" x14ac:dyDescent="0.3">
      <c r="B95" s="16" t="s">
        <v>573</v>
      </c>
      <c r="C95" s="32" t="s">
        <v>575</v>
      </c>
      <c r="D95" s="17"/>
      <c r="E95" s="11">
        <f t="shared" ref="E95:G96" si="12">E96</f>
        <v>0</v>
      </c>
      <c r="F95" s="11">
        <f t="shared" si="12"/>
        <v>0</v>
      </c>
      <c r="G95" s="65">
        <f t="shared" si="12"/>
        <v>0</v>
      </c>
      <c r="H95" s="81" t="e">
        <f t="shared" si="9"/>
        <v>#DIV/0!</v>
      </c>
    </row>
    <row r="96" spans="1:8" ht="24.75" hidden="1" customHeight="1" x14ac:dyDescent="0.3">
      <c r="B96" s="16" t="s">
        <v>574</v>
      </c>
      <c r="C96" s="32" t="s">
        <v>576</v>
      </c>
      <c r="D96" s="17"/>
      <c r="E96" s="11">
        <f t="shared" si="12"/>
        <v>0</v>
      </c>
      <c r="F96" s="11">
        <f t="shared" si="12"/>
        <v>0</v>
      </c>
      <c r="G96" s="65">
        <f t="shared" si="12"/>
        <v>0</v>
      </c>
      <c r="H96" s="81" t="e">
        <f t="shared" si="9"/>
        <v>#DIV/0!</v>
      </c>
    </row>
    <row r="97" spans="1:8" ht="54.75" hidden="1" customHeight="1" x14ac:dyDescent="0.3">
      <c r="B97" s="15" t="s">
        <v>21</v>
      </c>
      <c r="C97" s="32" t="s">
        <v>576</v>
      </c>
      <c r="D97" s="17" t="s">
        <v>22</v>
      </c>
      <c r="E97" s="11">
        <f>249.2-249.2</f>
        <v>0</v>
      </c>
      <c r="F97" s="11">
        <f>249.2-249.2</f>
        <v>0</v>
      </c>
      <c r="G97" s="65">
        <f>249.2-249.2</f>
        <v>0</v>
      </c>
      <c r="H97" s="81" t="e">
        <f t="shared" si="9"/>
        <v>#DIV/0!</v>
      </c>
    </row>
    <row r="98" spans="1:8" ht="60" hidden="1" customHeight="1" x14ac:dyDescent="0.3">
      <c r="B98" s="16" t="s">
        <v>658</v>
      </c>
      <c r="C98" s="32" t="s">
        <v>362</v>
      </c>
      <c r="D98" s="17"/>
      <c r="E98" s="11">
        <f>E99+E101</f>
        <v>0</v>
      </c>
      <c r="F98" s="11">
        <f>F99+F101</f>
        <v>0</v>
      </c>
      <c r="G98" s="65">
        <f>G99+G101</f>
        <v>0</v>
      </c>
      <c r="H98" s="81" t="e">
        <f t="shared" si="9"/>
        <v>#DIV/0!</v>
      </c>
    </row>
    <row r="99" spans="1:8" ht="30" hidden="1" customHeight="1" x14ac:dyDescent="0.3">
      <c r="B99" s="16" t="s">
        <v>361</v>
      </c>
      <c r="C99" s="32" t="s">
        <v>660</v>
      </c>
      <c r="D99" s="17"/>
      <c r="E99" s="11">
        <f>E100</f>
        <v>0</v>
      </c>
      <c r="F99" s="11">
        <f>F100</f>
        <v>0</v>
      </c>
      <c r="G99" s="65">
        <f>G100</f>
        <v>0</v>
      </c>
      <c r="H99" s="81" t="e">
        <f t="shared" si="9"/>
        <v>#DIV/0!</v>
      </c>
    </row>
    <row r="100" spans="1:8" ht="45" hidden="1" customHeight="1" x14ac:dyDescent="0.3">
      <c r="B100" s="16" t="s">
        <v>21</v>
      </c>
      <c r="C100" s="32" t="s">
        <v>660</v>
      </c>
      <c r="D100" s="17" t="s">
        <v>22</v>
      </c>
      <c r="E100" s="65">
        <v>0</v>
      </c>
      <c r="F100" s="85">
        <v>0</v>
      </c>
      <c r="G100" s="85">
        <v>0</v>
      </c>
      <c r="H100" s="81" t="e">
        <f t="shared" si="9"/>
        <v>#DIV/0!</v>
      </c>
    </row>
    <row r="101" spans="1:8" ht="30" hidden="1" customHeight="1" x14ac:dyDescent="0.3">
      <c r="B101" s="16" t="s">
        <v>659</v>
      </c>
      <c r="C101" s="32" t="s">
        <v>661</v>
      </c>
      <c r="D101" s="17"/>
      <c r="E101" s="11">
        <f>E102</f>
        <v>0</v>
      </c>
      <c r="F101" s="11">
        <f>F102</f>
        <v>0</v>
      </c>
      <c r="G101" s="65">
        <f>G102</f>
        <v>0</v>
      </c>
      <c r="H101" s="81" t="e">
        <f t="shared" si="9"/>
        <v>#DIV/0!</v>
      </c>
    </row>
    <row r="102" spans="1:8" ht="45" hidden="1" customHeight="1" x14ac:dyDescent="0.3">
      <c r="B102" s="16" t="s">
        <v>21</v>
      </c>
      <c r="C102" s="32" t="s">
        <v>661</v>
      </c>
      <c r="D102" s="17" t="s">
        <v>22</v>
      </c>
      <c r="E102" s="65">
        <v>0</v>
      </c>
      <c r="F102" s="85">
        <v>0</v>
      </c>
      <c r="G102" s="85">
        <v>0</v>
      </c>
      <c r="H102" s="81" t="e">
        <f t="shared" si="9"/>
        <v>#DIV/0!</v>
      </c>
    </row>
    <row r="103" spans="1:8" s="27" customFormat="1" ht="75" hidden="1" customHeight="1" x14ac:dyDescent="0.3">
      <c r="A103" s="26">
        <v>10</v>
      </c>
      <c r="B103" s="19" t="s">
        <v>266</v>
      </c>
      <c r="C103" s="13" t="s">
        <v>68</v>
      </c>
      <c r="D103" s="26"/>
      <c r="E103" s="24">
        <f>E104</f>
        <v>0</v>
      </c>
      <c r="F103" s="24">
        <f>F104</f>
        <v>0</v>
      </c>
      <c r="G103" s="62">
        <f>G104</f>
        <v>0</v>
      </c>
      <c r="H103" s="81" t="e">
        <f t="shared" si="9"/>
        <v>#DIV/0!</v>
      </c>
    </row>
    <row r="104" spans="1:8" ht="60" hidden="1" customHeight="1" x14ac:dyDescent="0.3">
      <c r="B104" s="15" t="s">
        <v>263</v>
      </c>
      <c r="C104" s="10" t="s">
        <v>112</v>
      </c>
      <c r="E104" s="28">
        <f>E105+E108+E111+E114</f>
        <v>0</v>
      </c>
      <c r="F104" s="28">
        <f>F105+F108+F111+F114</f>
        <v>0</v>
      </c>
      <c r="G104" s="28">
        <f>G105+G108+G111+G114</f>
        <v>0</v>
      </c>
      <c r="H104" s="81" t="e">
        <f t="shared" si="9"/>
        <v>#DIV/0!</v>
      </c>
    </row>
    <row r="105" spans="1:8" ht="39" hidden="1" customHeight="1" x14ac:dyDescent="0.3">
      <c r="B105" s="15" t="s">
        <v>295</v>
      </c>
      <c r="C105" s="9" t="s">
        <v>113</v>
      </c>
      <c r="D105" s="10"/>
      <c r="E105" s="28">
        <f t="shared" ref="E105:G106" si="13">E106</f>
        <v>0</v>
      </c>
      <c r="F105" s="28">
        <f t="shared" si="13"/>
        <v>0</v>
      </c>
      <c r="G105" s="63">
        <f t="shared" si="13"/>
        <v>0</v>
      </c>
      <c r="H105" s="81" t="e">
        <f t="shared" si="9"/>
        <v>#DIV/0!</v>
      </c>
    </row>
    <row r="106" spans="1:8" ht="24.75" hidden="1" customHeight="1" x14ac:dyDescent="0.3">
      <c r="B106" s="15" t="s">
        <v>264</v>
      </c>
      <c r="C106" s="9" t="s">
        <v>114</v>
      </c>
      <c r="D106" s="10"/>
      <c r="E106" s="28">
        <f t="shared" si="13"/>
        <v>0</v>
      </c>
      <c r="F106" s="28">
        <f t="shared" si="13"/>
        <v>0</v>
      </c>
      <c r="G106" s="63">
        <f t="shared" si="13"/>
        <v>0</v>
      </c>
      <c r="H106" s="81" t="e">
        <f t="shared" si="9"/>
        <v>#DIV/0!</v>
      </c>
    </row>
    <row r="107" spans="1:8" ht="80.25" hidden="1" customHeight="1" x14ac:dyDescent="0.3">
      <c r="B107" s="52" t="s">
        <v>291</v>
      </c>
      <c r="C107" s="9" t="s">
        <v>114</v>
      </c>
      <c r="D107" s="10" t="s">
        <v>36</v>
      </c>
      <c r="E107" s="28">
        <v>0</v>
      </c>
      <c r="F107" s="28">
        <v>0</v>
      </c>
      <c r="G107" s="85">
        <v>0</v>
      </c>
      <c r="H107" s="81" t="e">
        <f t="shared" si="9"/>
        <v>#DIV/0!</v>
      </c>
    </row>
    <row r="108" spans="1:8" ht="45.75" hidden="1" customHeight="1" x14ac:dyDescent="0.3">
      <c r="B108" s="15" t="s">
        <v>403</v>
      </c>
      <c r="C108" s="9" t="s">
        <v>387</v>
      </c>
      <c r="D108" s="10"/>
      <c r="E108" s="28">
        <f>E109</f>
        <v>0</v>
      </c>
      <c r="F108" s="28">
        <f>F109</f>
        <v>0</v>
      </c>
      <c r="H108" s="81" t="e">
        <f t="shared" si="9"/>
        <v>#DIV/0!</v>
      </c>
    </row>
    <row r="109" spans="1:8" ht="70.5" hidden="1" customHeight="1" x14ac:dyDescent="0.3">
      <c r="B109" s="15" t="s">
        <v>404</v>
      </c>
      <c r="C109" s="9" t="s">
        <v>388</v>
      </c>
      <c r="D109" s="10"/>
      <c r="E109" s="28">
        <f>E110</f>
        <v>0</v>
      </c>
      <c r="F109" s="28">
        <f>F110</f>
        <v>0</v>
      </c>
      <c r="H109" s="81" t="e">
        <f t="shared" si="9"/>
        <v>#DIV/0!</v>
      </c>
    </row>
    <row r="110" spans="1:8" ht="56.25" hidden="1" x14ac:dyDescent="0.3">
      <c r="B110" s="15" t="s">
        <v>21</v>
      </c>
      <c r="C110" s="9" t="s">
        <v>388</v>
      </c>
      <c r="D110" s="10" t="s">
        <v>22</v>
      </c>
      <c r="E110" s="28"/>
      <c r="F110" s="28"/>
      <c r="H110" s="81" t="e">
        <f t="shared" si="9"/>
        <v>#DIV/0!</v>
      </c>
    </row>
    <row r="111" spans="1:8" ht="45" hidden="1" customHeight="1" x14ac:dyDescent="0.3">
      <c r="B111" s="15" t="s">
        <v>394</v>
      </c>
      <c r="C111" s="9" t="s">
        <v>396</v>
      </c>
      <c r="D111" s="10"/>
      <c r="E111" s="28">
        <f t="shared" ref="E111:G112" si="14">E112</f>
        <v>0</v>
      </c>
      <c r="F111" s="28">
        <f t="shared" si="14"/>
        <v>0</v>
      </c>
      <c r="G111" s="28">
        <f t="shared" si="14"/>
        <v>0</v>
      </c>
      <c r="H111" s="81" t="e">
        <f t="shared" si="9"/>
        <v>#DIV/0!</v>
      </c>
    </row>
    <row r="112" spans="1:8" ht="45" hidden="1" customHeight="1" x14ac:dyDescent="0.3">
      <c r="B112" s="15" t="s">
        <v>395</v>
      </c>
      <c r="C112" s="9" t="s">
        <v>413</v>
      </c>
      <c r="D112" s="10"/>
      <c r="E112" s="28">
        <f t="shared" si="14"/>
        <v>0</v>
      </c>
      <c r="F112" s="28">
        <f t="shared" si="14"/>
        <v>0</v>
      </c>
      <c r="G112" s="28">
        <f t="shared" si="14"/>
        <v>0</v>
      </c>
      <c r="H112" s="81" t="e">
        <f t="shared" si="9"/>
        <v>#DIV/0!</v>
      </c>
    </row>
    <row r="113" spans="1:8" ht="45" hidden="1" customHeight="1" x14ac:dyDescent="0.3">
      <c r="B113" s="15" t="s">
        <v>21</v>
      </c>
      <c r="C113" s="9" t="s">
        <v>413</v>
      </c>
      <c r="D113" s="10" t="s">
        <v>22</v>
      </c>
      <c r="E113" s="65">
        <v>0</v>
      </c>
      <c r="F113" s="85">
        <v>0</v>
      </c>
      <c r="G113" s="85">
        <v>0</v>
      </c>
      <c r="H113" s="81" t="e">
        <f t="shared" si="9"/>
        <v>#DIV/0!</v>
      </c>
    </row>
    <row r="114" spans="1:8" ht="37.5" hidden="1" x14ac:dyDescent="0.3">
      <c r="B114" s="15" t="s">
        <v>513</v>
      </c>
      <c r="C114" s="87">
        <v>6310400000</v>
      </c>
      <c r="D114" s="10"/>
      <c r="E114" s="11">
        <f>E115</f>
        <v>0</v>
      </c>
      <c r="F114" s="11">
        <f>F115</f>
        <v>0</v>
      </c>
      <c r="H114" s="81" t="e">
        <f t="shared" si="9"/>
        <v>#DIV/0!</v>
      </c>
    </row>
    <row r="115" spans="1:8" ht="23.25" hidden="1" customHeight="1" x14ac:dyDescent="0.3">
      <c r="B115" s="15" t="s">
        <v>514</v>
      </c>
      <c r="C115" s="9" t="s">
        <v>515</v>
      </c>
      <c r="D115" s="10"/>
      <c r="E115" s="11">
        <f>E116</f>
        <v>0</v>
      </c>
      <c r="F115" s="11">
        <f>F116</f>
        <v>0</v>
      </c>
      <c r="H115" s="81" t="e">
        <f t="shared" si="9"/>
        <v>#DIV/0!</v>
      </c>
    </row>
    <row r="116" spans="1:8" ht="56.25" hidden="1" x14ac:dyDescent="0.3">
      <c r="B116" s="15" t="s">
        <v>21</v>
      </c>
      <c r="C116" s="9" t="s">
        <v>515</v>
      </c>
      <c r="D116" s="10" t="s">
        <v>22</v>
      </c>
      <c r="E116" s="11"/>
      <c r="F116" s="11"/>
      <c r="H116" s="81" t="e">
        <f t="shared" si="9"/>
        <v>#DIV/0!</v>
      </c>
    </row>
    <row r="117" spans="1:8" s="33" customFormat="1" ht="60" customHeight="1" x14ac:dyDescent="0.25">
      <c r="A117" s="26">
        <v>9</v>
      </c>
      <c r="B117" s="19" t="s">
        <v>685</v>
      </c>
      <c r="C117" s="13" t="s">
        <v>69</v>
      </c>
      <c r="D117" s="13"/>
      <c r="E117" s="24">
        <f t="shared" ref="E117:G118" si="15">E118</f>
        <v>108895.1</v>
      </c>
      <c r="F117" s="24">
        <f t="shared" si="15"/>
        <v>108895.1</v>
      </c>
      <c r="G117" s="62">
        <f t="shared" si="15"/>
        <v>50340.3</v>
      </c>
      <c r="H117" s="81">
        <f t="shared" si="9"/>
        <v>46.228250857935755</v>
      </c>
    </row>
    <row r="118" spans="1:8" s="34" customFormat="1" ht="60" customHeight="1" x14ac:dyDescent="0.25">
      <c r="A118" s="61"/>
      <c r="B118" s="15" t="s">
        <v>244</v>
      </c>
      <c r="C118" s="10" t="s">
        <v>115</v>
      </c>
      <c r="D118" s="10"/>
      <c r="E118" s="28">
        <f t="shared" si="15"/>
        <v>108895.1</v>
      </c>
      <c r="F118" s="28">
        <f t="shared" si="15"/>
        <v>108895.1</v>
      </c>
      <c r="G118" s="63">
        <f t="shared" si="15"/>
        <v>50340.3</v>
      </c>
      <c r="H118" s="81">
        <f t="shared" si="9"/>
        <v>46.228250857935755</v>
      </c>
    </row>
    <row r="119" spans="1:8" s="34" customFormat="1" ht="45" customHeight="1" x14ac:dyDescent="0.25">
      <c r="A119" s="61"/>
      <c r="B119" s="15" t="s">
        <v>245</v>
      </c>
      <c r="C119" s="10" t="s">
        <v>246</v>
      </c>
      <c r="D119" s="10"/>
      <c r="E119" s="28">
        <f>E120+E136+E134+E146+E138+E140+E142+E144</f>
        <v>108895.1</v>
      </c>
      <c r="F119" s="28">
        <f>F120+F136+F134+F146+F138+F140+F142+F144</f>
        <v>108895.1</v>
      </c>
      <c r="G119" s="28">
        <f>G120+G136+G134+G146+G138+G140+G142+G144</f>
        <v>50340.3</v>
      </c>
      <c r="H119" s="81">
        <f t="shared" si="9"/>
        <v>46.228250857935755</v>
      </c>
    </row>
    <row r="120" spans="1:8" s="34" customFormat="1" ht="45" customHeight="1" x14ac:dyDescent="0.25">
      <c r="A120" s="61"/>
      <c r="B120" s="15" t="s">
        <v>420</v>
      </c>
      <c r="C120" s="10" t="s">
        <v>247</v>
      </c>
      <c r="D120" s="10"/>
      <c r="E120" s="28">
        <f>E121</f>
        <v>102317.6</v>
      </c>
      <c r="F120" s="28">
        <f>F121</f>
        <v>102317.6</v>
      </c>
      <c r="G120" s="63">
        <f>G121</f>
        <v>49542.3</v>
      </c>
      <c r="H120" s="81">
        <f t="shared" si="9"/>
        <v>48.420115405365252</v>
      </c>
    </row>
    <row r="121" spans="1:8" s="34" customFormat="1" ht="45" customHeight="1" x14ac:dyDescent="0.25">
      <c r="A121" s="61"/>
      <c r="B121" s="15" t="s">
        <v>21</v>
      </c>
      <c r="C121" s="10" t="s">
        <v>247</v>
      </c>
      <c r="D121" s="10" t="s">
        <v>22</v>
      </c>
      <c r="E121" s="65">
        <v>102317.6</v>
      </c>
      <c r="F121" s="85">
        <v>102317.6</v>
      </c>
      <c r="G121" s="85">
        <v>49542.3</v>
      </c>
      <c r="H121" s="81">
        <f t="shared" si="9"/>
        <v>48.420115405365252</v>
      </c>
    </row>
    <row r="122" spans="1:8" s="34" customFormat="1" ht="37.5" hidden="1" x14ac:dyDescent="0.25">
      <c r="A122" s="61"/>
      <c r="B122" s="15" t="s">
        <v>375</v>
      </c>
      <c r="C122" s="10" t="s">
        <v>376</v>
      </c>
      <c r="D122" s="10"/>
      <c r="E122" s="28">
        <f>E123</f>
        <v>0</v>
      </c>
      <c r="F122" s="28">
        <f>F123</f>
        <v>0</v>
      </c>
      <c r="G122" s="85"/>
      <c r="H122" s="81" t="e">
        <f t="shared" si="9"/>
        <v>#DIV/0!</v>
      </c>
    </row>
    <row r="123" spans="1:8" s="34" customFormat="1" ht="60" hidden="1" customHeight="1" x14ac:dyDescent="0.25">
      <c r="A123" s="61"/>
      <c r="B123" s="15" t="s">
        <v>21</v>
      </c>
      <c r="C123" s="10" t="s">
        <v>376</v>
      </c>
      <c r="D123" s="10" t="s">
        <v>22</v>
      </c>
      <c r="E123" s="28"/>
      <c r="F123" s="28"/>
      <c r="G123" s="85"/>
      <c r="H123" s="81" t="e">
        <f t="shared" si="9"/>
        <v>#DIV/0!</v>
      </c>
    </row>
    <row r="124" spans="1:8" s="34" customFormat="1" ht="30" hidden="1" customHeight="1" x14ac:dyDescent="0.25">
      <c r="A124" s="61"/>
      <c r="B124" s="15" t="s">
        <v>272</v>
      </c>
      <c r="C124" s="10" t="s">
        <v>326</v>
      </c>
      <c r="D124" s="10"/>
      <c r="E124" s="28">
        <f>E125</f>
        <v>0</v>
      </c>
      <c r="F124" s="28">
        <f>F125</f>
        <v>0</v>
      </c>
      <c r="G124" s="85"/>
      <c r="H124" s="81" t="e">
        <f t="shared" si="9"/>
        <v>#DIV/0!</v>
      </c>
    </row>
    <row r="125" spans="1:8" s="34" customFormat="1" ht="60.75" hidden="1" customHeight="1" x14ac:dyDescent="0.25">
      <c r="A125" s="61"/>
      <c r="B125" s="15" t="s">
        <v>21</v>
      </c>
      <c r="C125" s="10" t="s">
        <v>326</v>
      </c>
      <c r="D125" s="10" t="s">
        <v>22</v>
      </c>
      <c r="E125" s="28"/>
      <c r="F125" s="28"/>
      <c r="G125" s="85"/>
      <c r="H125" s="81" t="e">
        <f t="shared" si="9"/>
        <v>#DIV/0!</v>
      </c>
    </row>
    <row r="126" spans="1:8" s="34" customFormat="1" ht="48.75" hidden="1" customHeight="1" x14ac:dyDescent="0.25">
      <c r="A126" s="61"/>
      <c r="B126" s="15" t="s">
        <v>249</v>
      </c>
      <c r="C126" s="10" t="s">
        <v>248</v>
      </c>
      <c r="D126" s="10"/>
      <c r="E126" s="28"/>
      <c r="F126" s="28"/>
      <c r="G126" s="85"/>
      <c r="H126" s="81" t="e">
        <f t="shared" si="9"/>
        <v>#DIV/0!</v>
      </c>
    </row>
    <row r="127" spans="1:8" s="34" customFormat="1" ht="61.5" hidden="1" customHeight="1" x14ac:dyDescent="0.25">
      <c r="A127" s="61"/>
      <c r="B127" s="15" t="s">
        <v>21</v>
      </c>
      <c r="C127" s="10" t="s">
        <v>248</v>
      </c>
      <c r="D127" s="10" t="s">
        <v>22</v>
      </c>
      <c r="E127" s="28"/>
      <c r="F127" s="28"/>
      <c r="G127" s="85"/>
      <c r="H127" s="81" t="e">
        <f t="shared" si="9"/>
        <v>#DIV/0!</v>
      </c>
    </row>
    <row r="128" spans="1:8" s="34" customFormat="1" ht="33.75" hidden="1" customHeight="1" x14ac:dyDescent="0.25">
      <c r="A128" s="61"/>
      <c r="B128" s="15" t="s">
        <v>364</v>
      </c>
      <c r="C128" s="10" t="s">
        <v>322</v>
      </c>
      <c r="D128" s="10"/>
      <c r="E128" s="28">
        <f>E129</f>
        <v>0</v>
      </c>
      <c r="F128" s="28">
        <f>F129</f>
        <v>0</v>
      </c>
      <c r="G128" s="85"/>
      <c r="H128" s="81" t="e">
        <f t="shared" si="9"/>
        <v>#DIV/0!</v>
      </c>
    </row>
    <row r="129" spans="1:8" s="34" customFormat="1" ht="57" hidden="1" customHeight="1" x14ac:dyDescent="0.25">
      <c r="A129" s="61"/>
      <c r="B129" s="15" t="s">
        <v>21</v>
      </c>
      <c r="C129" s="10" t="s">
        <v>322</v>
      </c>
      <c r="D129" s="10" t="s">
        <v>22</v>
      </c>
      <c r="E129" s="28"/>
      <c r="F129" s="28"/>
      <c r="G129" s="85"/>
      <c r="H129" s="81" t="e">
        <f t="shared" si="9"/>
        <v>#DIV/0!</v>
      </c>
    </row>
    <row r="130" spans="1:8" s="34" customFormat="1" ht="107.25" hidden="1" customHeight="1" x14ac:dyDescent="0.25">
      <c r="A130" s="61"/>
      <c r="B130" s="15" t="s">
        <v>397</v>
      </c>
      <c r="C130" s="10" t="s">
        <v>398</v>
      </c>
      <c r="D130" s="10"/>
      <c r="E130" s="28">
        <f>E131</f>
        <v>0</v>
      </c>
      <c r="F130" s="28">
        <f>F131</f>
        <v>0</v>
      </c>
      <c r="G130" s="85"/>
      <c r="H130" s="81" t="e">
        <f t="shared" si="9"/>
        <v>#DIV/0!</v>
      </c>
    </row>
    <row r="131" spans="1:8" s="34" customFormat="1" ht="57" hidden="1" customHeight="1" x14ac:dyDescent="0.25">
      <c r="A131" s="61"/>
      <c r="B131" s="15" t="s">
        <v>21</v>
      </c>
      <c r="C131" s="10" t="s">
        <v>398</v>
      </c>
      <c r="D131" s="10" t="s">
        <v>22</v>
      </c>
      <c r="E131" s="28"/>
      <c r="F131" s="28"/>
      <c r="G131" s="85"/>
      <c r="H131" s="81" t="e">
        <f t="shared" si="9"/>
        <v>#DIV/0!</v>
      </c>
    </row>
    <row r="132" spans="1:8" s="34" customFormat="1" ht="93" hidden="1" customHeight="1" x14ac:dyDescent="0.25">
      <c r="A132" s="61"/>
      <c r="B132" s="15" t="s">
        <v>365</v>
      </c>
      <c r="C132" s="10" t="s">
        <v>366</v>
      </c>
      <c r="D132" s="10"/>
      <c r="E132" s="28">
        <f>E133</f>
        <v>0</v>
      </c>
      <c r="F132" s="28">
        <f>F133</f>
        <v>0</v>
      </c>
      <c r="G132" s="85"/>
      <c r="H132" s="81" t="e">
        <f t="shared" si="9"/>
        <v>#DIV/0!</v>
      </c>
    </row>
    <row r="133" spans="1:8" s="34" customFormat="1" ht="57" hidden="1" customHeight="1" x14ac:dyDescent="0.25">
      <c r="A133" s="61"/>
      <c r="B133" s="15" t="s">
        <v>21</v>
      </c>
      <c r="C133" s="10" t="s">
        <v>366</v>
      </c>
      <c r="D133" s="10" t="s">
        <v>22</v>
      </c>
      <c r="E133" s="28"/>
      <c r="F133" s="28"/>
      <c r="G133" s="85"/>
      <c r="H133" s="81" t="e">
        <f t="shared" si="9"/>
        <v>#DIV/0!</v>
      </c>
    </row>
    <row r="134" spans="1:8" s="34" customFormat="1" ht="98.25" hidden="1" customHeight="1" x14ac:dyDescent="0.25">
      <c r="A134" s="61"/>
      <c r="B134" s="15" t="s">
        <v>593</v>
      </c>
      <c r="C134" s="10" t="s">
        <v>595</v>
      </c>
      <c r="D134" s="10"/>
      <c r="E134" s="11">
        <f>E135</f>
        <v>0</v>
      </c>
      <c r="F134" s="11">
        <f>F135</f>
        <v>0</v>
      </c>
      <c r="G134" s="85"/>
      <c r="H134" s="81" t="e">
        <f t="shared" si="9"/>
        <v>#DIV/0!</v>
      </c>
    </row>
    <row r="135" spans="1:8" s="34" customFormat="1" ht="57" hidden="1" customHeight="1" x14ac:dyDescent="0.25">
      <c r="A135" s="61"/>
      <c r="B135" s="15" t="s">
        <v>21</v>
      </c>
      <c r="C135" s="10" t="s">
        <v>595</v>
      </c>
      <c r="D135" s="10" t="s">
        <v>22</v>
      </c>
      <c r="E135" s="11"/>
      <c r="F135" s="11"/>
      <c r="G135" s="85"/>
      <c r="H135" s="81" t="e">
        <f t="shared" si="9"/>
        <v>#DIV/0!</v>
      </c>
    </row>
    <row r="136" spans="1:8" s="34" customFormat="1" ht="114.95" hidden="1" customHeight="1" x14ac:dyDescent="0.25">
      <c r="A136" s="61"/>
      <c r="B136" s="68" t="s">
        <v>719</v>
      </c>
      <c r="C136" s="10" t="s">
        <v>720</v>
      </c>
      <c r="D136" s="10"/>
      <c r="E136" s="65">
        <f>E137</f>
        <v>0</v>
      </c>
      <c r="F136" s="65">
        <f>F137</f>
        <v>0</v>
      </c>
      <c r="G136" s="65">
        <f>G137</f>
        <v>0</v>
      </c>
      <c r="H136" s="81" t="e">
        <f t="shared" si="9"/>
        <v>#DIV/0!</v>
      </c>
    </row>
    <row r="137" spans="1:8" s="34" customFormat="1" ht="45" hidden="1" customHeight="1" x14ac:dyDescent="0.25">
      <c r="A137" s="61"/>
      <c r="B137" s="68" t="s">
        <v>21</v>
      </c>
      <c r="C137" s="10" t="s">
        <v>720</v>
      </c>
      <c r="D137" s="10" t="s">
        <v>22</v>
      </c>
      <c r="E137" s="65">
        <v>0</v>
      </c>
      <c r="F137" s="85">
        <v>0</v>
      </c>
      <c r="G137" s="85">
        <v>0</v>
      </c>
      <c r="H137" s="81" t="e">
        <f t="shared" si="9"/>
        <v>#DIV/0!</v>
      </c>
    </row>
    <row r="138" spans="1:8" s="34" customFormat="1" ht="75" hidden="1" customHeight="1" x14ac:dyDescent="0.25">
      <c r="A138" s="61"/>
      <c r="B138" s="15" t="s">
        <v>650</v>
      </c>
      <c r="C138" s="10" t="s">
        <v>651</v>
      </c>
      <c r="D138" s="10"/>
      <c r="E138" s="11">
        <f>E139</f>
        <v>0</v>
      </c>
      <c r="F138" s="11">
        <f>F139</f>
        <v>0</v>
      </c>
      <c r="G138" s="65">
        <f>G139</f>
        <v>0</v>
      </c>
      <c r="H138" s="81" t="e">
        <f t="shared" si="9"/>
        <v>#DIV/0!</v>
      </c>
    </row>
    <row r="139" spans="1:8" s="34" customFormat="1" ht="45" hidden="1" customHeight="1" x14ac:dyDescent="0.25">
      <c r="A139" s="61"/>
      <c r="B139" s="15" t="s">
        <v>21</v>
      </c>
      <c r="C139" s="10" t="s">
        <v>651</v>
      </c>
      <c r="D139" s="10" t="s">
        <v>22</v>
      </c>
      <c r="E139" s="65">
        <v>0</v>
      </c>
      <c r="F139" s="85">
        <v>0</v>
      </c>
      <c r="G139" s="85">
        <v>0</v>
      </c>
      <c r="H139" s="81" t="e">
        <f t="shared" si="9"/>
        <v>#DIV/0!</v>
      </c>
    </row>
    <row r="140" spans="1:8" s="34" customFormat="1" ht="60" hidden="1" customHeight="1" x14ac:dyDescent="0.25">
      <c r="A140" s="61"/>
      <c r="B140" s="68" t="s">
        <v>721</v>
      </c>
      <c r="C140" s="17" t="s">
        <v>724</v>
      </c>
      <c r="D140" s="10"/>
      <c r="E140" s="65">
        <f>E141</f>
        <v>0</v>
      </c>
      <c r="F140" s="65">
        <f>F141</f>
        <v>0</v>
      </c>
      <c r="G140" s="65">
        <f>G141</f>
        <v>0</v>
      </c>
      <c r="H140" s="81" t="e">
        <f t="shared" si="9"/>
        <v>#DIV/0!</v>
      </c>
    </row>
    <row r="141" spans="1:8" s="34" customFormat="1" ht="30" hidden="1" customHeight="1" x14ac:dyDescent="0.25">
      <c r="A141" s="61"/>
      <c r="B141" s="68" t="s">
        <v>172</v>
      </c>
      <c r="C141" s="17" t="s">
        <v>724</v>
      </c>
      <c r="D141" s="10" t="s">
        <v>38</v>
      </c>
      <c r="E141" s="65">
        <v>0</v>
      </c>
      <c r="F141" s="85">
        <v>0</v>
      </c>
      <c r="G141" s="85">
        <v>0</v>
      </c>
      <c r="H141" s="81" t="e">
        <f t="shared" si="9"/>
        <v>#DIV/0!</v>
      </c>
    </row>
    <row r="142" spans="1:8" s="34" customFormat="1" ht="41.25" customHeight="1" x14ac:dyDescent="0.25">
      <c r="A142" s="61"/>
      <c r="B142" s="68" t="s">
        <v>722</v>
      </c>
      <c r="C142" s="17" t="s">
        <v>725</v>
      </c>
      <c r="D142" s="10"/>
      <c r="E142" s="65">
        <f>E143</f>
        <v>6577.5</v>
      </c>
      <c r="F142" s="65">
        <f>F143</f>
        <v>6577.5</v>
      </c>
      <c r="G142" s="65">
        <f>G143</f>
        <v>798</v>
      </c>
      <c r="H142" s="81">
        <f t="shared" si="9"/>
        <v>12.132269099201825</v>
      </c>
    </row>
    <row r="143" spans="1:8" s="34" customFormat="1" ht="30" customHeight="1" x14ac:dyDescent="0.25">
      <c r="A143" s="61"/>
      <c r="B143" s="68" t="s">
        <v>172</v>
      </c>
      <c r="C143" s="17" t="s">
        <v>725</v>
      </c>
      <c r="D143" s="10" t="s">
        <v>38</v>
      </c>
      <c r="E143" s="65">
        <v>6577.5</v>
      </c>
      <c r="F143" s="85">
        <v>6577.5</v>
      </c>
      <c r="G143" s="85">
        <v>798</v>
      </c>
      <c r="H143" s="81">
        <f t="shared" si="9"/>
        <v>12.132269099201825</v>
      </c>
    </row>
    <row r="144" spans="1:8" s="34" customFormat="1" ht="75" hidden="1" customHeight="1" x14ac:dyDescent="0.25">
      <c r="A144" s="61"/>
      <c r="B144" s="68" t="s">
        <v>723</v>
      </c>
      <c r="C144" s="10" t="s">
        <v>726</v>
      </c>
      <c r="D144" s="10"/>
      <c r="E144" s="65">
        <f>E145</f>
        <v>0</v>
      </c>
      <c r="F144" s="65">
        <f>F145</f>
        <v>0</v>
      </c>
      <c r="G144" s="65">
        <f>G145</f>
        <v>0</v>
      </c>
      <c r="H144" s="81" t="e">
        <f t="shared" si="9"/>
        <v>#DIV/0!</v>
      </c>
    </row>
    <row r="145" spans="1:8" s="34" customFormat="1" ht="45" hidden="1" customHeight="1" x14ac:dyDescent="0.25">
      <c r="A145" s="61"/>
      <c r="B145" s="68" t="s">
        <v>21</v>
      </c>
      <c r="C145" s="10" t="s">
        <v>726</v>
      </c>
      <c r="D145" s="10" t="s">
        <v>22</v>
      </c>
      <c r="E145" s="65">
        <v>0</v>
      </c>
      <c r="F145" s="85">
        <v>0</v>
      </c>
      <c r="G145" s="85">
        <v>0</v>
      </c>
      <c r="H145" s="81" t="e">
        <f t="shared" si="9"/>
        <v>#DIV/0!</v>
      </c>
    </row>
    <row r="146" spans="1:8" s="34" customFormat="1" ht="45" hidden="1" customHeight="1" x14ac:dyDescent="0.25">
      <c r="A146" s="61"/>
      <c r="B146" s="15" t="s">
        <v>594</v>
      </c>
      <c r="C146" s="10" t="s">
        <v>596</v>
      </c>
      <c r="D146" s="10"/>
      <c r="E146" s="11">
        <f>E147</f>
        <v>0</v>
      </c>
      <c r="F146" s="11">
        <f>F147</f>
        <v>0</v>
      </c>
      <c r="G146" s="65">
        <f>G147</f>
        <v>0</v>
      </c>
      <c r="H146" s="81" t="e">
        <f t="shared" si="9"/>
        <v>#DIV/0!</v>
      </c>
    </row>
    <row r="147" spans="1:8" s="34" customFormat="1" ht="45" hidden="1" customHeight="1" x14ac:dyDescent="0.25">
      <c r="A147" s="61"/>
      <c r="B147" s="15" t="s">
        <v>21</v>
      </c>
      <c r="C147" s="10" t="s">
        <v>596</v>
      </c>
      <c r="D147" s="10" t="s">
        <v>22</v>
      </c>
      <c r="E147" s="65">
        <v>0</v>
      </c>
      <c r="F147" s="85">
        <v>0</v>
      </c>
      <c r="G147" s="85">
        <v>0</v>
      </c>
      <c r="H147" s="81" t="e">
        <f t="shared" si="9"/>
        <v>#DIV/0!</v>
      </c>
    </row>
    <row r="148" spans="1:8" s="27" customFormat="1" ht="60" customHeight="1" x14ac:dyDescent="0.3">
      <c r="A148" s="26">
        <v>10</v>
      </c>
      <c r="B148" s="51" t="s">
        <v>521</v>
      </c>
      <c r="C148" s="13" t="s">
        <v>337</v>
      </c>
      <c r="D148" s="13"/>
      <c r="E148" s="24">
        <f t="shared" ref="E148:G151" si="16">E149</f>
        <v>290</v>
      </c>
      <c r="F148" s="24">
        <f t="shared" si="16"/>
        <v>290</v>
      </c>
      <c r="G148" s="62">
        <f t="shared" si="16"/>
        <v>290</v>
      </c>
      <c r="H148" s="81">
        <f t="shared" si="9"/>
        <v>100</v>
      </c>
    </row>
    <row r="149" spans="1:8" ht="60" customHeight="1" x14ac:dyDescent="0.3">
      <c r="B149" s="52" t="s">
        <v>421</v>
      </c>
      <c r="C149" s="10" t="s">
        <v>338</v>
      </c>
      <c r="D149" s="10"/>
      <c r="E149" s="28">
        <f t="shared" si="16"/>
        <v>290</v>
      </c>
      <c r="F149" s="28">
        <f t="shared" si="16"/>
        <v>290</v>
      </c>
      <c r="G149" s="63">
        <f t="shared" si="16"/>
        <v>290</v>
      </c>
      <c r="H149" s="81">
        <f t="shared" si="9"/>
        <v>100</v>
      </c>
    </row>
    <row r="150" spans="1:8" ht="60" customHeight="1" x14ac:dyDescent="0.3">
      <c r="B150" s="53" t="s">
        <v>339</v>
      </c>
      <c r="C150" s="10" t="s">
        <v>389</v>
      </c>
      <c r="D150" s="10"/>
      <c r="E150" s="28">
        <f t="shared" si="16"/>
        <v>290</v>
      </c>
      <c r="F150" s="28">
        <f t="shared" si="16"/>
        <v>290</v>
      </c>
      <c r="G150" s="63">
        <f t="shared" si="16"/>
        <v>290</v>
      </c>
      <c r="H150" s="81">
        <f t="shared" si="9"/>
        <v>100</v>
      </c>
    </row>
    <row r="151" spans="1:8" ht="45" customHeight="1" x14ac:dyDescent="0.3">
      <c r="B151" s="53" t="s">
        <v>391</v>
      </c>
      <c r="C151" s="17" t="s">
        <v>390</v>
      </c>
      <c r="D151" s="10"/>
      <c r="E151" s="28">
        <f t="shared" si="16"/>
        <v>290</v>
      </c>
      <c r="F151" s="28">
        <f t="shared" si="16"/>
        <v>290</v>
      </c>
      <c r="G151" s="63">
        <f t="shared" si="16"/>
        <v>290</v>
      </c>
      <c r="H151" s="81">
        <f t="shared" si="9"/>
        <v>100</v>
      </c>
    </row>
    <row r="152" spans="1:8" s="34" customFormat="1" ht="45" customHeight="1" x14ac:dyDescent="0.25">
      <c r="A152" s="61"/>
      <c r="B152" s="15" t="s">
        <v>21</v>
      </c>
      <c r="C152" s="17" t="s">
        <v>390</v>
      </c>
      <c r="D152" s="10" t="s">
        <v>22</v>
      </c>
      <c r="E152" s="65">
        <v>290</v>
      </c>
      <c r="F152" s="85">
        <v>290</v>
      </c>
      <c r="G152" s="85">
        <v>290</v>
      </c>
      <c r="H152" s="81">
        <f t="shared" si="9"/>
        <v>100</v>
      </c>
    </row>
    <row r="153" spans="1:8" ht="71.25" hidden="1" customHeight="1" x14ac:dyDescent="0.3">
      <c r="F153" s="35"/>
      <c r="H153" s="81" t="e">
        <f t="shared" si="9"/>
        <v>#DIV/0!</v>
      </c>
    </row>
    <row r="154" spans="1:8" ht="57" hidden="1" customHeight="1" x14ac:dyDescent="0.3">
      <c r="F154" s="35"/>
      <c r="H154" s="81" t="e">
        <f t="shared" si="9"/>
        <v>#DIV/0!</v>
      </c>
    </row>
    <row r="155" spans="1:8" s="34" customFormat="1" ht="60.75" hidden="1" customHeight="1" x14ac:dyDescent="0.25">
      <c r="A155" s="61"/>
      <c r="B155" s="54"/>
      <c r="E155" s="36"/>
      <c r="F155" s="36"/>
      <c r="G155" s="85"/>
      <c r="H155" s="81" t="e">
        <f t="shared" si="9"/>
        <v>#DIV/0!</v>
      </c>
    </row>
    <row r="156" spans="1:8" ht="48" hidden="1" customHeight="1" x14ac:dyDescent="0.3">
      <c r="F156" s="35"/>
      <c r="H156" s="81" t="e">
        <f t="shared" si="9"/>
        <v>#DIV/0!</v>
      </c>
    </row>
    <row r="157" spans="1:8" s="34" customFormat="1" ht="60.75" hidden="1" customHeight="1" x14ac:dyDescent="0.25">
      <c r="A157" s="61"/>
      <c r="B157" s="54"/>
      <c r="E157" s="36"/>
      <c r="F157" s="36"/>
      <c r="G157" s="85"/>
      <c r="H157" s="81" t="e">
        <f t="shared" si="9"/>
        <v>#DIV/0!</v>
      </c>
    </row>
    <row r="158" spans="1:8" ht="57" hidden="1" customHeight="1" x14ac:dyDescent="0.3">
      <c r="F158" s="35"/>
      <c r="H158" s="81" t="e">
        <f t="shared" si="9"/>
        <v>#DIV/0!</v>
      </c>
    </row>
    <row r="159" spans="1:8" s="34" customFormat="1" ht="60.75" hidden="1" customHeight="1" x14ac:dyDescent="0.25">
      <c r="A159" s="61"/>
      <c r="B159" s="54"/>
      <c r="E159" s="36"/>
      <c r="F159" s="36"/>
      <c r="G159" s="85"/>
      <c r="H159" s="81" t="e">
        <f t="shared" si="9"/>
        <v>#DIV/0!</v>
      </c>
    </row>
    <row r="160" spans="1:8" ht="36.75" hidden="1" customHeight="1" x14ac:dyDescent="0.3">
      <c r="F160" s="35"/>
      <c r="H160" s="81" t="e">
        <f t="shared" ref="H160:H233" si="17">G160/F160*100</f>
        <v>#DIV/0!</v>
      </c>
    </row>
    <row r="161" spans="1:8" s="34" customFormat="1" ht="60.75" hidden="1" customHeight="1" x14ac:dyDescent="0.25">
      <c r="A161" s="61"/>
      <c r="B161" s="54"/>
      <c r="E161" s="36"/>
      <c r="F161" s="36"/>
      <c r="G161" s="85"/>
      <c r="H161" s="81" t="e">
        <f t="shared" si="17"/>
        <v>#DIV/0!</v>
      </c>
    </row>
    <row r="162" spans="1:8" s="27" customFormat="1" ht="75" customHeight="1" x14ac:dyDescent="0.3">
      <c r="A162" s="26">
        <v>11</v>
      </c>
      <c r="B162" s="19" t="s">
        <v>522</v>
      </c>
      <c r="C162" s="13" t="s">
        <v>70</v>
      </c>
      <c r="D162" s="13"/>
      <c r="E162" s="24">
        <f t="shared" ref="E162:G163" si="18">E163</f>
        <v>100</v>
      </c>
      <c r="F162" s="24">
        <f t="shared" si="18"/>
        <v>100</v>
      </c>
      <c r="G162" s="62">
        <f t="shared" si="18"/>
        <v>100</v>
      </c>
      <c r="H162" s="81">
        <f t="shared" si="17"/>
        <v>100</v>
      </c>
    </row>
    <row r="163" spans="1:8" ht="75" customHeight="1" x14ac:dyDescent="0.3">
      <c r="B163" s="52" t="s">
        <v>187</v>
      </c>
      <c r="C163" s="10" t="s">
        <v>116</v>
      </c>
      <c r="D163" s="10"/>
      <c r="E163" s="28">
        <f t="shared" si="18"/>
        <v>100</v>
      </c>
      <c r="F163" s="28">
        <f t="shared" si="18"/>
        <v>100</v>
      </c>
      <c r="G163" s="63">
        <f t="shared" si="18"/>
        <v>100</v>
      </c>
      <c r="H163" s="81">
        <f t="shared" si="17"/>
        <v>100</v>
      </c>
    </row>
    <row r="164" spans="1:8" ht="60" customHeight="1" x14ac:dyDescent="0.3">
      <c r="B164" s="15" t="s">
        <v>188</v>
      </c>
      <c r="C164" s="9" t="s">
        <v>117</v>
      </c>
      <c r="D164" s="10"/>
      <c r="E164" s="28">
        <f>E165+E167</f>
        <v>100</v>
      </c>
      <c r="F164" s="28">
        <f>F165+F167</f>
        <v>100</v>
      </c>
      <c r="G164" s="63">
        <f>G165+G167</f>
        <v>100</v>
      </c>
      <c r="H164" s="81">
        <f t="shared" si="17"/>
        <v>100</v>
      </c>
    </row>
    <row r="165" spans="1:8" ht="45" customHeight="1" x14ac:dyDescent="0.3">
      <c r="B165" s="15" t="s">
        <v>667</v>
      </c>
      <c r="C165" s="9" t="s">
        <v>668</v>
      </c>
      <c r="D165" s="10"/>
      <c r="E165" s="11">
        <f>E166</f>
        <v>100</v>
      </c>
      <c r="F165" s="11">
        <f>F166</f>
        <v>100</v>
      </c>
      <c r="G165" s="65">
        <f>G166</f>
        <v>100</v>
      </c>
      <c r="H165" s="81">
        <f t="shared" si="17"/>
        <v>100</v>
      </c>
    </row>
    <row r="166" spans="1:8" ht="45" customHeight="1" x14ac:dyDescent="0.3">
      <c r="B166" s="15" t="s">
        <v>21</v>
      </c>
      <c r="C166" s="9" t="s">
        <v>668</v>
      </c>
      <c r="D166" s="10" t="s">
        <v>22</v>
      </c>
      <c r="E166" s="65">
        <v>100</v>
      </c>
      <c r="F166" s="85">
        <v>100</v>
      </c>
      <c r="G166" s="85">
        <v>100</v>
      </c>
      <c r="H166" s="81">
        <f t="shared" si="17"/>
        <v>100</v>
      </c>
    </row>
    <row r="167" spans="1:8" ht="39" hidden="1" customHeight="1" x14ac:dyDescent="0.3">
      <c r="B167" s="15" t="s">
        <v>288</v>
      </c>
      <c r="C167" s="9" t="s">
        <v>289</v>
      </c>
      <c r="D167" s="10"/>
      <c r="E167" s="28">
        <f>E168</f>
        <v>0</v>
      </c>
      <c r="F167" s="28">
        <f>F168</f>
        <v>0</v>
      </c>
      <c r="H167" s="81" t="e">
        <f t="shared" si="17"/>
        <v>#DIV/0!</v>
      </c>
    </row>
    <row r="168" spans="1:8" ht="79.5" hidden="1" customHeight="1" x14ac:dyDescent="0.3">
      <c r="B168" s="52" t="s">
        <v>291</v>
      </c>
      <c r="C168" s="9" t="s">
        <v>289</v>
      </c>
      <c r="D168" s="10" t="s">
        <v>36</v>
      </c>
      <c r="E168" s="28">
        <f>50-50</f>
        <v>0</v>
      </c>
      <c r="F168" s="28">
        <f>50-50</f>
        <v>0</v>
      </c>
      <c r="H168" s="81" t="e">
        <f t="shared" si="17"/>
        <v>#DIV/0!</v>
      </c>
    </row>
    <row r="169" spans="1:8" s="33" customFormat="1" ht="56.25" hidden="1" x14ac:dyDescent="0.25">
      <c r="A169" s="26">
        <v>15</v>
      </c>
      <c r="B169" s="19" t="s">
        <v>237</v>
      </c>
      <c r="C169" s="13" t="s">
        <v>284</v>
      </c>
      <c r="D169" s="13"/>
      <c r="E169" s="24">
        <f t="shared" ref="E169:F172" si="19">E170</f>
        <v>0</v>
      </c>
      <c r="F169" s="24">
        <f t="shared" si="19"/>
        <v>0</v>
      </c>
      <c r="G169" s="64"/>
      <c r="H169" s="81" t="e">
        <f t="shared" si="17"/>
        <v>#DIV/0!</v>
      </c>
    </row>
    <row r="170" spans="1:8" s="34" customFormat="1" ht="59.25" hidden="1" customHeight="1" x14ac:dyDescent="0.25">
      <c r="A170" s="61"/>
      <c r="B170" s="15" t="s">
        <v>238</v>
      </c>
      <c r="C170" s="10" t="s">
        <v>285</v>
      </c>
      <c r="D170" s="10"/>
      <c r="E170" s="28">
        <f t="shared" si="19"/>
        <v>0</v>
      </c>
      <c r="F170" s="28">
        <f t="shared" si="19"/>
        <v>0</v>
      </c>
      <c r="G170" s="85"/>
      <c r="H170" s="81" t="e">
        <f t="shared" si="17"/>
        <v>#DIV/0!</v>
      </c>
    </row>
    <row r="171" spans="1:8" ht="56.25" hidden="1" customHeight="1" x14ac:dyDescent="0.3">
      <c r="B171" s="52" t="s">
        <v>466</v>
      </c>
      <c r="C171" s="10" t="s">
        <v>118</v>
      </c>
      <c r="D171" s="10"/>
      <c r="E171" s="28">
        <f t="shared" si="19"/>
        <v>0</v>
      </c>
      <c r="F171" s="28">
        <f t="shared" si="19"/>
        <v>0</v>
      </c>
      <c r="H171" s="81" t="e">
        <f t="shared" si="17"/>
        <v>#DIV/0!</v>
      </c>
    </row>
    <row r="172" spans="1:8" ht="39.75" hidden="1" customHeight="1" x14ac:dyDescent="0.3">
      <c r="B172" s="15" t="s">
        <v>467</v>
      </c>
      <c r="C172" s="10" t="s">
        <v>119</v>
      </c>
      <c r="D172" s="10"/>
      <c r="E172" s="28">
        <f t="shared" si="19"/>
        <v>0</v>
      </c>
      <c r="F172" s="28">
        <f t="shared" si="19"/>
        <v>0</v>
      </c>
      <c r="H172" s="81" t="e">
        <f t="shared" si="17"/>
        <v>#DIV/0!</v>
      </c>
    </row>
    <row r="173" spans="1:8" s="34" customFormat="1" ht="24" hidden="1" customHeight="1" x14ac:dyDescent="0.25">
      <c r="A173" s="61"/>
      <c r="B173" s="15" t="s">
        <v>37</v>
      </c>
      <c r="C173" s="10" t="s">
        <v>119</v>
      </c>
      <c r="D173" s="10" t="s">
        <v>38</v>
      </c>
      <c r="E173" s="28"/>
      <c r="F173" s="28"/>
      <c r="G173" s="85"/>
      <c r="H173" s="81" t="e">
        <f t="shared" si="17"/>
        <v>#DIV/0!</v>
      </c>
    </row>
    <row r="174" spans="1:8" s="33" customFormat="1" ht="60" customHeight="1" x14ac:dyDescent="0.25">
      <c r="A174" s="26">
        <v>12</v>
      </c>
      <c r="B174" s="19" t="s">
        <v>523</v>
      </c>
      <c r="C174" s="13" t="s">
        <v>71</v>
      </c>
      <c r="D174" s="13"/>
      <c r="E174" s="24">
        <f>E175</f>
        <v>105106.8</v>
      </c>
      <c r="F174" s="24">
        <f>F175</f>
        <v>105106.8</v>
      </c>
      <c r="G174" s="62">
        <f>G175</f>
        <v>87752.6</v>
      </c>
      <c r="H174" s="81">
        <f t="shared" si="17"/>
        <v>83.488984537632206</v>
      </c>
    </row>
    <row r="175" spans="1:8" s="34" customFormat="1" ht="60" customHeight="1" x14ac:dyDescent="0.25">
      <c r="A175" s="61"/>
      <c r="B175" s="15" t="s">
        <v>181</v>
      </c>
      <c r="C175" s="10" t="s">
        <v>121</v>
      </c>
      <c r="D175" s="10"/>
      <c r="E175" s="28">
        <f>E176+E192+E209</f>
        <v>105106.8</v>
      </c>
      <c r="F175" s="28">
        <f>F176+F192+F209</f>
        <v>105106.8</v>
      </c>
      <c r="G175" s="28">
        <f>G176+G192+G209</f>
        <v>87752.6</v>
      </c>
      <c r="H175" s="81">
        <f t="shared" si="17"/>
        <v>83.488984537632206</v>
      </c>
    </row>
    <row r="176" spans="1:8" s="34" customFormat="1" ht="60" customHeight="1" x14ac:dyDescent="0.25">
      <c r="A176" s="61"/>
      <c r="B176" s="15" t="s">
        <v>618</v>
      </c>
      <c r="C176" s="10" t="s">
        <v>120</v>
      </c>
      <c r="D176" s="10"/>
      <c r="E176" s="28">
        <f>E180+E184+E197+E199+E201+E206</f>
        <v>6422.5</v>
      </c>
      <c r="F176" s="28">
        <f>F180+F184+F197+F199+F201+F206</f>
        <v>6422.5</v>
      </c>
      <c r="G176" s="28">
        <f>G180+G184+G197+G199+G201+G206</f>
        <v>5653.6</v>
      </c>
      <c r="H176" s="81">
        <f t="shared" si="17"/>
        <v>88.028026469443361</v>
      </c>
    </row>
    <row r="177" spans="1:8" s="34" customFormat="1" ht="75" hidden="1" customHeight="1" x14ac:dyDescent="0.25">
      <c r="A177" s="61"/>
      <c r="B177" s="15" t="s">
        <v>511</v>
      </c>
      <c r="C177" s="10" t="s">
        <v>158</v>
      </c>
      <c r="D177" s="10"/>
      <c r="E177" s="28">
        <f>E179+E178</f>
        <v>0</v>
      </c>
      <c r="F177" s="28">
        <f>F179+F178</f>
        <v>0</v>
      </c>
      <c r="G177" s="63">
        <f>G179+G178</f>
        <v>0</v>
      </c>
      <c r="H177" s="81" t="e">
        <f t="shared" si="17"/>
        <v>#DIV/0!</v>
      </c>
    </row>
    <row r="178" spans="1:8" s="34" customFormat="1" ht="59.25" hidden="1" customHeight="1" x14ac:dyDescent="0.25">
      <c r="A178" s="61"/>
      <c r="B178" s="15" t="s">
        <v>21</v>
      </c>
      <c r="C178" s="10" t="s">
        <v>158</v>
      </c>
      <c r="D178" s="10" t="s">
        <v>22</v>
      </c>
      <c r="E178" s="28"/>
      <c r="F178" s="28"/>
      <c r="G178" s="63"/>
      <c r="H178" s="81" t="e">
        <f t="shared" si="17"/>
        <v>#DIV/0!</v>
      </c>
    </row>
    <row r="179" spans="1:8" s="34" customFormat="1" ht="18.75" hidden="1" customHeight="1" x14ac:dyDescent="0.25">
      <c r="A179" s="61"/>
      <c r="B179" s="15" t="s">
        <v>172</v>
      </c>
      <c r="C179" s="10" t="s">
        <v>158</v>
      </c>
      <c r="D179" s="10" t="s">
        <v>38</v>
      </c>
      <c r="E179" s="28"/>
      <c r="F179" s="28"/>
      <c r="G179" s="63"/>
      <c r="H179" s="81" t="e">
        <f t="shared" si="17"/>
        <v>#DIV/0!</v>
      </c>
    </row>
    <row r="180" spans="1:8" s="34" customFormat="1" ht="30" hidden="1" customHeight="1" x14ac:dyDescent="0.25">
      <c r="A180" s="61"/>
      <c r="B180" s="15" t="s">
        <v>431</v>
      </c>
      <c r="C180" s="10" t="s">
        <v>356</v>
      </c>
      <c r="D180" s="10"/>
      <c r="E180" s="28">
        <f>E181</f>
        <v>0</v>
      </c>
      <c r="F180" s="28">
        <f>F181</f>
        <v>0</v>
      </c>
      <c r="G180" s="63">
        <f>G181</f>
        <v>0</v>
      </c>
      <c r="H180" s="81" t="e">
        <f t="shared" si="17"/>
        <v>#DIV/0!</v>
      </c>
    </row>
    <row r="181" spans="1:8" s="34" customFormat="1" ht="30" hidden="1" customHeight="1" x14ac:dyDescent="0.25">
      <c r="A181" s="61"/>
      <c r="B181" s="15" t="s">
        <v>172</v>
      </c>
      <c r="C181" s="10" t="s">
        <v>356</v>
      </c>
      <c r="D181" s="10" t="s">
        <v>38</v>
      </c>
      <c r="E181" s="65">
        <v>0</v>
      </c>
      <c r="F181" s="85">
        <v>0</v>
      </c>
      <c r="G181" s="85">
        <v>0</v>
      </c>
      <c r="H181" s="81" t="e">
        <f t="shared" si="17"/>
        <v>#DIV/0!</v>
      </c>
    </row>
    <row r="182" spans="1:8" s="34" customFormat="1" ht="70.5" hidden="1" customHeight="1" x14ac:dyDescent="0.25">
      <c r="A182" s="61"/>
      <c r="B182" s="15" t="s">
        <v>355</v>
      </c>
      <c r="C182" s="10" t="s">
        <v>356</v>
      </c>
      <c r="D182" s="10"/>
      <c r="E182" s="28">
        <f>E183</f>
        <v>0</v>
      </c>
      <c r="F182" s="28">
        <f>F183</f>
        <v>0</v>
      </c>
      <c r="G182" s="63">
        <f>G183</f>
        <v>0</v>
      </c>
      <c r="H182" s="81" t="e">
        <f t="shared" si="17"/>
        <v>#DIV/0!</v>
      </c>
    </row>
    <row r="183" spans="1:8" s="34" customFormat="1" ht="56.25" hidden="1" customHeight="1" x14ac:dyDescent="0.25">
      <c r="A183" s="61"/>
      <c r="B183" s="15" t="s">
        <v>21</v>
      </c>
      <c r="C183" s="10" t="s">
        <v>356</v>
      </c>
      <c r="D183" s="10" t="s">
        <v>22</v>
      </c>
      <c r="E183" s="28"/>
      <c r="F183" s="28"/>
      <c r="G183" s="63"/>
      <c r="H183" s="81" t="e">
        <f t="shared" si="17"/>
        <v>#DIV/0!</v>
      </c>
    </row>
    <row r="184" spans="1:8" s="34" customFormat="1" ht="93.75" customHeight="1" x14ac:dyDescent="0.25">
      <c r="A184" s="61"/>
      <c r="B184" s="15" t="s">
        <v>787</v>
      </c>
      <c r="C184" s="10" t="s">
        <v>788</v>
      </c>
      <c r="D184" s="10"/>
      <c r="E184" s="65">
        <f>E185</f>
        <v>5490</v>
      </c>
      <c r="F184" s="65">
        <f>F185</f>
        <v>5490</v>
      </c>
      <c r="G184" s="65">
        <f>G185</f>
        <v>4977</v>
      </c>
      <c r="H184" s="81">
        <f>G184/F184*100</f>
        <v>90.655737704918039</v>
      </c>
    </row>
    <row r="185" spans="1:8" s="34" customFormat="1" ht="30" customHeight="1" x14ac:dyDescent="0.25">
      <c r="A185" s="61"/>
      <c r="B185" s="15" t="s">
        <v>172</v>
      </c>
      <c r="C185" s="10" t="s">
        <v>788</v>
      </c>
      <c r="D185" s="10" t="s">
        <v>38</v>
      </c>
      <c r="E185" s="65">
        <v>5490</v>
      </c>
      <c r="F185" s="85">
        <v>5490</v>
      </c>
      <c r="G185" s="85">
        <v>4977</v>
      </c>
      <c r="H185" s="81">
        <f>G185/F185*100</f>
        <v>90.655737704918039</v>
      </c>
    </row>
    <row r="186" spans="1:8" s="34" customFormat="1" ht="66.75" hidden="1" customHeight="1" x14ac:dyDescent="0.25">
      <c r="A186" s="61"/>
      <c r="B186" s="15" t="s">
        <v>342</v>
      </c>
      <c r="C186" s="10" t="s">
        <v>350</v>
      </c>
      <c r="D186" s="10"/>
      <c r="E186" s="28">
        <f>E187</f>
        <v>0</v>
      </c>
      <c r="F186" s="28">
        <f>F187</f>
        <v>0</v>
      </c>
      <c r="G186" s="63">
        <f>G187</f>
        <v>0</v>
      </c>
      <c r="H186" s="81" t="e">
        <f t="shared" si="17"/>
        <v>#DIV/0!</v>
      </c>
    </row>
    <row r="187" spans="1:8" s="34" customFormat="1" ht="57" hidden="1" customHeight="1" x14ac:dyDescent="0.25">
      <c r="A187" s="61"/>
      <c r="B187" s="15" t="s">
        <v>21</v>
      </c>
      <c r="C187" s="10" t="s">
        <v>350</v>
      </c>
      <c r="D187" s="10" t="s">
        <v>22</v>
      </c>
      <c r="E187" s="28"/>
      <c r="F187" s="28"/>
      <c r="G187" s="63"/>
      <c r="H187" s="81" t="e">
        <f t="shared" si="17"/>
        <v>#DIV/0!</v>
      </c>
    </row>
    <row r="188" spans="1:8" s="34" customFormat="1" ht="35.25" hidden="1" customHeight="1" x14ac:dyDescent="0.25">
      <c r="A188" s="61"/>
      <c r="B188" s="15" t="s">
        <v>414</v>
      </c>
      <c r="C188" s="10" t="s">
        <v>415</v>
      </c>
      <c r="D188" s="10"/>
      <c r="E188" s="28">
        <f>E189</f>
        <v>0</v>
      </c>
      <c r="F188" s="28">
        <f>F189</f>
        <v>0</v>
      </c>
      <c r="G188" s="63">
        <f>G189</f>
        <v>0</v>
      </c>
      <c r="H188" s="81" t="e">
        <f t="shared" si="17"/>
        <v>#DIV/0!</v>
      </c>
    </row>
    <row r="189" spans="1:8" s="34" customFormat="1" ht="57" hidden="1" customHeight="1" x14ac:dyDescent="0.25">
      <c r="A189" s="61"/>
      <c r="B189" s="15" t="s">
        <v>21</v>
      </c>
      <c r="C189" s="10" t="s">
        <v>415</v>
      </c>
      <c r="D189" s="10" t="s">
        <v>22</v>
      </c>
      <c r="E189" s="28"/>
      <c r="F189" s="28"/>
      <c r="G189" s="63"/>
      <c r="H189" s="81" t="e">
        <f t="shared" si="17"/>
        <v>#DIV/0!</v>
      </c>
    </row>
    <row r="190" spans="1:8" s="34" customFormat="1" ht="44.25" hidden="1" customHeight="1" x14ac:dyDescent="0.25">
      <c r="A190" s="61"/>
      <c r="B190" s="15" t="s">
        <v>417</v>
      </c>
      <c r="C190" s="10" t="s">
        <v>416</v>
      </c>
      <c r="D190" s="10"/>
      <c r="E190" s="28">
        <f>E191</f>
        <v>0</v>
      </c>
      <c r="F190" s="28">
        <f>F191</f>
        <v>0</v>
      </c>
      <c r="G190" s="63">
        <f>G191</f>
        <v>0</v>
      </c>
      <c r="H190" s="81" t="e">
        <f t="shared" si="17"/>
        <v>#DIV/0!</v>
      </c>
    </row>
    <row r="191" spans="1:8" s="34" customFormat="1" ht="57" hidden="1" customHeight="1" x14ac:dyDescent="0.25">
      <c r="A191" s="61"/>
      <c r="B191" s="15" t="s">
        <v>21</v>
      </c>
      <c r="C191" s="10" t="s">
        <v>416</v>
      </c>
      <c r="D191" s="10" t="s">
        <v>22</v>
      </c>
      <c r="E191" s="28"/>
      <c r="F191" s="28"/>
      <c r="G191" s="63"/>
      <c r="H191" s="81" t="e">
        <f t="shared" si="17"/>
        <v>#DIV/0!</v>
      </c>
    </row>
    <row r="192" spans="1:8" s="34" customFormat="1" ht="36.75" hidden="1" customHeight="1" x14ac:dyDescent="0.25">
      <c r="A192" s="61"/>
      <c r="B192" s="15" t="s">
        <v>317</v>
      </c>
      <c r="C192" s="10" t="s">
        <v>316</v>
      </c>
      <c r="D192" s="10"/>
      <c r="E192" s="28">
        <f>E193+E195</f>
        <v>0</v>
      </c>
      <c r="F192" s="28">
        <f>F193+F195</f>
        <v>0</v>
      </c>
      <c r="G192" s="63">
        <f>G193+G195</f>
        <v>0</v>
      </c>
      <c r="H192" s="81" t="e">
        <f t="shared" si="17"/>
        <v>#DIV/0!</v>
      </c>
    </row>
    <row r="193" spans="1:8" s="34" customFormat="1" ht="43.5" hidden="1" customHeight="1" x14ac:dyDescent="0.25">
      <c r="A193" s="61"/>
      <c r="B193" s="15" t="s">
        <v>406</v>
      </c>
      <c r="C193" s="10" t="s">
        <v>328</v>
      </c>
      <c r="D193" s="10"/>
      <c r="E193" s="28">
        <f>E194</f>
        <v>0</v>
      </c>
      <c r="F193" s="28">
        <f>F194</f>
        <v>0</v>
      </c>
      <c r="G193" s="63">
        <f>G194</f>
        <v>0</v>
      </c>
      <c r="H193" s="81" t="e">
        <f t="shared" si="17"/>
        <v>#DIV/0!</v>
      </c>
    </row>
    <row r="194" spans="1:8" s="34" customFormat="1" ht="29.25" hidden="1" customHeight="1" x14ac:dyDescent="0.25">
      <c r="A194" s="61"/>
      <c r="B194" s="15" t="s">
        <v>172</v>
      </c>
      <c r="C194" s="10" t="s">
        <v>328</v>
      </c>
      <c r="D194" s="10" t="s">
        <v>38</v>
      </c>
      <c r="E194" s="28"/>
      <c r="F194" s="28"/>
      <c r="G194" s="63"/>
      <c r="H194" s="81" t="e">
        <f t="shared" si="17"/>
        <v>#DIV/0!</v>
      </c>
    </row>
    <row r="195" spans="1:8" s="34" customFormat="1" ht="75" hidden="1" customHeight="1" x14ac:dyDescent="0.25">
      <c r="A195" s="61"/>
      <c r="B195" s="15" t="s">
        <v>392</v>
      </c>
      <c r="C195" s="10" t="s">
        <v>393</v>
      </c>
      <c r="D195" s="10"/>
      <c r="E195" s="28">
        <f>E196</f>
        <v>0</v>
      </c>
      <c r="F195" s="28">
        <f>F196</f>
        <v>0</v>
      </c>
      <c r="G195" s="63">
        <f>G196</f>
        <v>0</v>
      </c>
      <c r="H195" s="81" t="e">
        <f t="shared" si="17"/>
        <v>#DIV/0!</v>
      </c>
    </row>
    <row r="196" spans="1:8" s="34" customFormat="1" ht="29.25" hidden="1" customHeight="1" x14ac:dyDescent="0.25">
      <c r="A196" s="61"/>
      <c r="B196" s="15" t="s">
        <v>172</v>
      </c>
      <c r="C196" s="10" t="s">
        <v>393</v>
      </c>
      <c r="D196" s="10" t="s">
        <v>38</v>
      </c>
      <c r="E196" s="28"/>
      <c r="F196" s="28"/>
      <c r="G196" s="63"/>
      <c r="H196" s="81" t="e">
        <f t="shared" si="17"/>
        <v>#DIV/0!</v>
      </c>
    </row>
    <row r="197" spans="1:8" s="34" customFormat="1" ht="24.75" customHeight="1" x14ac:dyDescent="0.25">
      <c r="A197" s="61"/>
      <c r="B197" s="48" t="s">
        <v>483</v>
      </c>
      <c r="C197" s="10" t="s">
        <v>415</v>
      </c>
      <c r="D197" s="10"/>
      <c r="E197" s="11">
        <f>E198</f>
        <v>338.6</v>
      </c>
      <c r="F197" s="11">
        <f>F198</f>
        <v>338.6</v>
      </c>
      <c r="G197" s="65">
        <f>G198</f>
        <v>101.6</v>
      </c>
      <c r="H197" s="81">
        <f t="shared" si="17"/>
        <v>30.005906674542228</v>
      </c>
    </row>
    <row r="198" spans="1:8" s="34" customFormat="1" ht="40.5" customHeight="1" x14ac:dyDescent="0.25">
      <c r="A198" s="61"/>
      <c r="B198" s="15" t="s">
        <v>21</v>
      </c>
      <c r="C198" s="10" t="s">
        <v>415</v>
      </c>
      <c r="D198" s="10" t="s">
        <v>22</v>
      </c>
      <c r="E198" s="65">
        <v>338.6</v>
      </c>
      <c r="F198" s="65">
        <v>338.6</v>
      </c>
      <c r="G198" s="65">
        <v>101.6</v>
      </c>
      <c r="H198" s="81">
        <f t="shared" si="17"/>
        <v>30.005906674542228</v>
      </c>
    </row>
    <row r="199" spans="1:8" s="34" customFormat="1" ht="42.75" customHeight="1" x14ac:dyDescent="0.25">
      <c r="A199" s="61"/>
      <c r="B199" s="15" t="s">
        <v>669</v>
      </c>
      <c r="C199" s="10" t="s">
        <v>670</v>
      </c>
      <c r="D199" s="10"/>
      <c r="E199" s="11">
        <f>E200</f>
        <v>593.9</v>
      </c>
      <c r="F199" s="11">
        <f>F200</f>
        <v>593.9</v>
      </c>
      <c r="G199" s="65">
        <f>G200</f>
        <v>575</v>
      </c>
      <c r="H199" s="81">
        <f t="shared" si="17"/>
        <v>96.817646068361682</v>
      </c>
    </row>
    <row r="200" spans="1:8" s="34" customFormat="1" ht="40.5" customHeight="1" x14ac:dyDescent="0.25">
      <c r="A200" s="61"/>
      <c r="B200" s="15" t="s">
        <v>21</v>
      </c>
      <c r="C200" s="10" t="s">
        <v>670</v>
      </c>
      <c r="D200" s="10" t="s">
        <v>22</v>
      </c>
      <c r="E200" s="65">
        <v>593.9</v>
      </c>
      <c r="F200" s="65">
        <v>593.9</v>
      </c>
      <c r="G200" s="65">
        <v>575</v>
      </c>
      <c r="H200" s="81">
        <f t="shared" si="17"/>
        <v>96.817646068361682</v>
      </c>
    </row>
    <row r="201" spans="1:8" s="34" customFormat="1" ht="27" hidden="1" customHeight="1" x14ac:dyDescent="0.25">
      <c r="A201" s="61"/>
      <c r="B201" s="15" t="s">
        <v>597</v>
      </c>
      <c r="C201" s="10" t="s">
        <v>598</v>
      </c>
      <c r="D201" s="10"/>
      <c r="E201" s="11">
        <f>E202</f>
        <v>0</v>
      </c>
      <c r="F201" s="11">
        <f>F202</f>
        <v>0</v>
      </c>
      <c r="G201" s="65">
        <f>G202</f>
        <v>0</v>
      </c>
      <c r="H201" s="81" t="e">
        <f t="shared" si="17"/>
        <v>#DIV/0!</v>
      </c>
    </row>
    <row r="202" spans="1:8" s="34" customFormat="1" ht="25.5" hidden="1" customHeight="1" x14ac:dyDescent="0.25">
      <c r="A202" s="61"/>
      <c r="B202" s="15" t="s">
        <v>172</v>
      </c>
      <c r="C202" s="10" t="s">
        <v>598</v>
      </c>
      <c r="D202" s="10" t="s">
        <v>38</v>
      </c>
      <c r="E202" s="11">
        <v>0</v>
      </c>
      <c r="F202" s="11">
        <v>0</v>
      </c>
      <c r="G202" s="85">
        <v>0</v>
      </c>
      <c r="H202" s="81" t="e">
        <f t="shared" si="17"/>
        <v>#DIV/0!</v>
      </c>
    </row>
    <row r="203" spans="1:8" s="34" customFormat="1" ht="97.5" hidden="1" customHeight="1" x14ac:dyDescent="0.25">
      <c r="A203" s="61"/>
    </row>
    <row r="204" spans="1:8" s="34" customFormat="1" ht="30" hidden="1" customHeight="1" x14ac:dyDescent="0.25">
      <c r="A204" s="61"/>
    </row>
    <row r="205" spans="1:8" s="34" customFormat="1" ht="25.5" hidden="1" customHeight="1" x14ac:dyDescent="0.25">
      <c r="A205" s="61"/>
      <c r="B205" s="15"/>
      <c r="C205" s="10"/>
      <c r="D205" s="10"/>
      <c r="E205" s="11"/>
      <c r="F205" s="11"/>
      <c r="G205" s="85"/>
      <c r="H205" s="81"/>
    </row>
    <row r="206" spans="1:8" s="34" customFormat="1" ht="75" hidden="1" customHeight="1" x14ac:dyDescent="0.25">
      <c r="A206" s="61"/>
      <c r="B206" s="15" t="s">
        <v>729</v>
      </c>
      <c r="C206" s="10" t="s">
        <v>599</v>
      </c>
      <c r="D206" s="10"/>
      <c r="E206" s="11">
        <f>E208+E207</f>
        <v>0</v>
      </c>
      <c r="F206" s="11">
        <f>F208+F207</f>
        <v>0</v>
      </c>
      <c r="G206" s="65">
        <f>G208+G207</f>
        <v>0</v>
      </c>
      <c r="H206" s="81" t="e">
        <f t="shared" si="17"/>
        <v>#DIV/0!</v>
      </c>
    </row>
    <row r="207" spans="1:8" s="34" customFormat="1" ht="57" hidden="1" customHeight="1" x14ac:dyDescent="0.25">
      <c r="A207" s="61"/>
      <c r="B207" s="15" t="s">
        <v>21</v>
      </c>
      <c r="C207" s="10" t="s">
        <v>599</v>
      </c>
      <c r="D207" s="10" t="s">
        <v>22</v>
      </c>
      <c r="E207" s="11">
        <f>5948.3-5948.3</f>
        <v>0</v>
      </c>
      <c r="F207" s="11">
        <f>5948.3-5948.3</f>
        <v>0</v>
      </c>
      <c r="G207" s="85"/>
      <c r="H207" s="81" t="e">
        <f t="shared" si="17"/>
        <v>#DIV/0!</v>
      </c>
    </row>
    <row r="208" spans="1:8" s="34" customFormat="1" ht="30" hidden="1" customHeight="1" x14ac:dyDescent="0.25">
      <c r="A208" s="61"/>
      <c r="B208" s="15" t="s">
        <v>172</v>
      </c>
      <c r="C208" s="10" t="s">
        <v>599</v>
      </c>
      <c r="D208" s="10" t="s">
        <v>38</v>
      </c>
      <c r="E208" s="65">
        <v>0</v>
      </c>
      <c r="F208" s="65">
        <v>0</v>
      </c>
      <c r="G208" s="65">
        <v>0</v>
      </c>
      <c r="H208" s="81" t="e">
        <f t="shared" si="17"/>
        <v>#DIV/0!</v>
      </c>
    </row>
    <row r="209" spans="1:8" s="34" customFormat="1" ht="57.75" customHeight="1" x14ac:dyDescent="0.25">
      <c r="A209" s="61"/>
      <c r="B209" s="68" t="s">
        <v>789</v>
      </c>
      <c r="C209" s="10" t="s">
        <v>791</v>
      </c>
      <c r="D209" s="10"/>
      <c r="E209" s="65">
        <f t="shared" ref="E209:G210" si="20">E210</f>
        <v>98684.3</v>
      </c>
      <c r="F209" s="65">
        <f t="shared" si="20"/>
        <v>98684.3</v>
      </c>
      <c r="G209" s="65">
        <f t="shared" si="20"/>
        <v>82099</v>
      </c>
      <c r="H209" s="81">
        <f t="shared" si="17"/>
        <v>83.193577904489374</v>
      </c>
    </row>
    <row r="210" spans="1:8" s="34" customFormat="1" ht="48" customHeight="1" x14ac:dyDescent="0.25">
      <c r="A210" s="61"/>
      <c r="B210" s="68" t="s">
        <v>790</v>
      </c>
      <c r="C210" s="10" t="s">
        <v>792</v>
      </c>
      <c r="D210" s="10"/>
      <c r="E210" s="65">
        <f t="shared" si="20"/>
        <v>98684.3</v>
      </c>
      <c r="F210" s="65">
        <f t="shared" si="20"/>
        <v>98684.3</v>
      </c>
      <c r="G210" s="65">
        <f t="shared" si="20"/>
        <v>82099</v>
      </c>
      <c r="H210" s="81">
        <f t="shared" si="17"/>
        <v>83.193577904489374</v>
      </c>
    </row>
    <row r="211" spans="1:8" s="34" customFormat="1" ht="30" customHeight="1" x14ac:dyDescent="0.25">
      <c r="A211" s="61"/>
      <c r="B211" s="15" t="s">
        <v>172</v>
      </c>
      <c r="C211" s="10" t="s">
        <v>792</v>
      </c>
      <c r="D211" s="10" t="s">
        <v>38</v>
      </c>
      <c r="E211" s="65">
        <v>98684.3</v>
      </c>
      <c r="F211" s="65">
        <v>98684.3</v>
      </c>
      <c r="G211" s="65">
        <v>82099</v>
      </c>
      <c r="H211" s="81">
        <f t="shared" si="17"/>
        <v>83.193577904489374</v>
      </c>
    </row>
    <row r="212" spans="1:8" s="33" customFormat="1" ht="60" customHeight="1" x14ac:dyDescent="0.25">
      <c r="A212" s="26">
        <v>13</v>
      </c>
      <c r="B212" s="19" t="s">
        <v>524</v>
      </c>
      <c r="C212" s="13" t="s">
        <v>72</v>
      </c>
      <c r="D212" s="13"/>
      <c r="E212" s="24">
        <f>E213</f>
        <v>4088.1</v>
      </c>
      <c r="F212" s="24">
        <f>F213</f>
        <v>4088.1</v>
      </c>
      <c r="G212" s="62">
        <f>G213</f>
        <v>3327.3</v>
      </c>
      <c r="H212" s="81">
        <f t="shared" si="17"/>
        <v>81.389887722903069</v>
      </c>
    </row>
    <row r="213" spans="1:8" s="34" customFormat="1" ht="60" customHeight="1" x14ac:dyDescent="0.25">
      <c r="A213" s="61"/>
      <c r="B213" s="15" t="s">
        <v>239</v>
      </c>
      <c r="C213" s="10" t="s">
        <v>122</v>
      </c>
      <c r="D213" s="10"/>
      <c r="E213" s="28">
        <f>E214+E228</f>
        <v>4088.1</v>
      </c>
      <c r="F213" s="28">
        <f>F214+F228</f>
        <v>4088.1</v>
      </c>
      <c r="G213" s="63">
        <f>G214+G228</f>
        <v>3327.3</v>
      </c>
      <c r="H213" s="81">
        <f t="shared" si="17"/>
        <v>81.389887722903069</v>
      </c>
    </row>
    <row r="214" spans="1:8" s="34" customFormat="1" ht="30" hidden="1" customHeight="1" x14ac:dyDescent="0.25">
      <c r="A214" s="61"/>
      <c r="B214" s="15" t="s">
        <v>432</v>
      </c>
      <c r="C214" s="10" t="s">
        <v>123</v>
      </c>
      <c r="D214" s="10"/>
      <c r="E214" s="28">
        <f>E215+E218+E220+E222+E224+E226</f>
        <v>0</v>
      </c>
      <c r="F214" s="28">
        <f t="shared" ref="F214:G214" si="21">F215+F218+F220+F222+F224+F226</f>
        <v>0</v>
      </c>
      <c r="G214" s="28">
        <f t="shared" si="21"/>
        <v>0</v>
      </c>
      <c r="H214" s="81" t="e">
        <f t="shared" si="17"/>
        <v>#DIV/0!</v>
      </c>
    </row>
    <row r="215" spans="1:8" s="34" customFormat="1" ht="30" hidden="1" customHeight="1" x14ac:dyDescent="0.25">
      <c r="A215" s="61"/>
      <c r="B215" s="15" t="s">
        <v>433</v>
      </c>
      <c r="C215" s="10" t="s">
        <v>434</v>
      </c>
      <c r="D215" s="10"/>
      <c r="E215" s="28">
        <f>E216+E217</f>
        <v>0</v>
      </c>
      <c r="F215" s="28">
        <f>F216+F217</f>
        <v>0</v>
      </c>
      <c r="G215" s="63">
        <f>G216+G217</f>
        <v>0</v>
      </c>
      <c r="H215" s="81" t="e">
        <f t="shared" si="17"/>
        <v>#DIV/0!</v>
      </c>
    </row>
    <row r="216" spans="1:8" s="34" customFormat="1" ht="61.5" hidden="1" customHeight="1" x14ac:dyDescent="0.25">
      <c r="A216" s="61"/>
      <c r="B216" s="15" t="s">
        <v>21</v>
      </c>
      <c r="C216" s="10" t="s">
        <v>327</v>
      </c>
      <c r="D216" s="10" t="s">
        <v>22</v>
      </c>
      <c r="E216" s="28"/>
      <c r="F216" s="28"/>
      <c r="G216" s="85"/>
      <c r="H216" s="81" t="e">
        <f t="shared" si="17"/>
        <v>#DIV/0!</v>
      </c>
    </row>
    <row r="217" spans="1:8" s="34" customFormat="1" ht="30" hidden="1" customHeight="1" x14ac:dyDescent="0.25">
      <c r="A217" s="61"/>
      <c r="B217" s="15" t="s">
        <v>172</v>
      </c>
      <c r="C217" s="10" t="s">
        <v>434</v>
      </c>
      <c r="D217" s="10" t="s">
        <v>38</v>
      </c>
      <c r="E217" s="65">
        <v>0</v>
      </c>
      <c r="F217" s="65">
        <v>0</v>
      </c>
      <c r="G217" s="65">
        <v>0</v>
      </c>
      <c r="H217" s="81" t="e">
        <f t="shared" si="17"/>
        <v>#DIV/0!</v>
      </c>
    </row>
    <row r="218" spans="1:8" s="34" customFormat="1" ht="30" hidden="1" customHeight="1" x14ac:dyDescent="0.25">
      <c r="A218" s="61"/>
      <c r="B218" s="15" t="s">
        <v>315</v>
      </c>
      <c r="C218" s="10" t="s">
        <v>314</v>
      </c>
      <c r="D218" s="10"/>
      <c r="E218" s="28">
        <f>E219</f>
        <v>0</v>
      </c>
      <c r="F218" s="28">
        <f>F219</f>
        <v>0</v>
      </c>
      <c r="G218" s="85"/>
      <c r="H218" s="81" t="e">
        <f t="shared" si="17"/>
        <v>#DIV/0!</v>
      </c>
    </row>
    <row r="219" spans="1:8" s="34" customFormat="1" ht="56.25" hidden="1" customHeight="1" x14ac:dyDescent="0.25">
      <c r="A219" s="61"/>
      <c r="B219" s="15" t="s">
        <v>21</v>
      </c>
      <c r="C219" s="10" t="s">
        <v>314</v>
      </c>
      <c r="D219" s="10" t="s">
        <v>22</v>
      </c>
      <c r="E219" s="28"/>
      <c r="F219" s="28"/>
      <c r="G219" s="85"/>
      <c r="H219" s="81" t="e">
        <f t="shared" si="17"/>
        <v>#DIV/0!</v>
      </c>
    </row>
    <row r="220" spans="1:8" s="34" customFormat="1" ht="21.75" hidden="1" customHeight="1" x14ac:dyDescent="0.25">
      <c r="A220" s="61"/>
      <c r="B220" s="15" t="s">
        <v>484</v>
      </c>
      <c r="C220" s="10" t="s">
        <v>485</v>
      </c>
      <c r="D220" s="10"/>
      <c r="E220" s="11">
        <f>E221</f>
        <v>0</v>
      </c>
      <c r="F220" s="11">
        <f>F221</f>
        <v>0</v>
      </c>
      <c r="G220" s="85"/>
      <c r="H220" s="81" t="e">
        <f t="shared" si="17"/>
        <v>#DIV/0!</v>
      </c>
    </row>
    <row r="221" spans="1:8" s="34" customFormat="1" ht="56.25" hidden="1" customHeight="1" x14ac:dyDescent="0.25">
      <c r="A221" s="61"/>
      <c r="B221" s="15" t="s">
        <v>21</v>
      </c>
      <c r="C221" s="10" t="s">
        <v>485</v>
      </c>
      <c r="D221" s="10" t="s">
        <v>22</v>
      </c>
      <c r="E221" s="11">
        <f>220.7-220.7+530.9-530.9</f>
        <v>0</v>
      </c>
      <c r="F221" s="11">
        <f>220.7-220.7+530.9-530.9</f>
        <v>0</v>
      </c>
      <c r="G221" s="85"/>
      <c r="H221" s="81" t="e">
        <f t="shared" si="17"/>
        <v>#DIV/0!</v>
      </c>
    </row>
    <row r="222" spans="1:8" s="34" customFormat="1" ht="27.75" hidden="1" customHeight="1" x14ac:dyDescent="0.25">
      <c r="A222" s="61"/>
      <c r="B222" s="15" t="s">
        <v>664</v>
      </c>
      <c r="C222" s="10" t="s">
        <v>665</v>
      </c>
      <c r="D222" s="10"/>
      <c r="E222" s="11">
        <f>E223</f>
        <v>0</v>
      </c>
      <c r="F222" s="11">
        <f>F223</f>
        <v>0</v>
      </c>
      <c r="G222" s="65">
        <f>G223</f>
        <v>0</v>
      </c>
      <c r="H222" s="81" t="e">
        <f t="shared" si="17"/>
        <v>#DIV/0!</v>
      </c>
    </row>
    <row r="223" spans="1:8" s="34" customFormat="1" ht="42.75" hidden="1" customHeight="1" x14ac:dyDescent="0.25">
      <c r="A223" s="61"/>
      <c r="B223" s="15" t="s">
        <v>21</v>
      </c>
      <c r="C223" s="10" t="s">
        <v>665</v>
      </c>
      <c r="D223" s="10" t="s">
        <v>22</v>
      </c>
      <c r="E223" s="11">
        <v>0</v>
      </c>
      <c r="F223" s="11">
        <v>0</v>
      </c>
      <c r="G223" s="85">
        <v>0</v>
      </c>
      <c r="H223" s="81" t="e">
        <f t="shared" si="17"/>
        <v>#DIV/0!</v>
      </c>
    </row>
    <row r="224" spans="1:8" s="34" customFormat="1" ht="75" hidden="1" customHeight="1" x14ac:dyDescent="0.25">
      <c r="A224" s="61"/>
      <c r="B224" s="15" t="s">
        <v>730</v>
      </c>
      <c r="C224" s="10" t="s">
        <v>649</v>
      </c>
      <c r="D224" s="10"/>
      <c r="E224" s="11">
        <f>E225</f>
        <v>0</v>
      </c>
      <c r="F224" s="11">
        <f>F225</f>
        <v>0</v>
      </c>
      <c r="G224" s="11">
        <f>G225</f>
        <v>0</v>
      </c>
      <c r="H224" s="81" t="e">
        <f t="shared" si="17"/>
        <v>#DIV/0!</v>
      </c>
    </row>
    <row r="225" spans="1:8" s="34" customFormat="1" ht="30" hidden="1" customHeight="1" x14ac:dyDescent="0.25">
      <c r="A225" s="61"/>
      <c r="B225" s="15" t="s">
        <v>172</v>
      </c>
      <c r="C225" s="10" t="s">
        <v>649</v>
      </c>
      <c r="D225" s="10" t="s">
        <v>38</v>
      </c>
      <c r="E225" s="65">
        <v>0</v>
      </c>
      <c r="F225" s="85">
        <v>0</v>
      </c>
      <c r="G225" s="85">
        <v>0</v>
      </c>
      <c r="H225" s="81" t="e">
        <f t="shared" si="17"/>
        <v>#DIV/0!</v>
      </c>
    </row>
    <row r="226" spans="1:8" s="34" customFormat="1" ht="30" hidden="1" customHeight="1" x14ac:dyDescent="0.25">
      <c r="A226" s="61"/>
      <c r="B226" s="68" t="s">
        <v>731</v>
      </c>
      <c r="C226" s="10" t="s">
        <v>732</v>
      </c>
      <c r="D226" s="10"/>
      <c r="E226" s="65">
        <f>E227</f>
        <v>0</v>
      </c>
      <c r="F226" s="65">
        <f>F227</f>
        <v>0</v>
      </c>
      <c r="G226" s="65">
        <f>G227</f>
        <v>0</v>
      </c>
      <c r="H226" s="81" t="e">
        <f t="shared" si="17"/>
        <v>#DIV/0!</v>
      </c>
    </row>
    <row r="227" spans="1:8" s="34" customFormat="1" ht="45" hidden="1" customHeight="1" x14ac:dyDescent="0.25">
      <c r="A227" s="61"/>
      <c r="B227" s="68" t="s">
        <v>21</v>
      </c>
      <c r="C227" s="10" t="s">
        <v>732</v>
      </c>
      <c r="D227" s="10" t="s">
        <v>22</v>
      </c>
      <c r="E227" s="65">
        <v>0</v>
      </c>
      <c r="F227" s="85">
        <v>0</v>
      </c>
      <c r="G227" s="85">
        <v>0</v>
      </c>
      <c r="H227" s="81" t="e">
        <f t="shared" si="17"/>
        <v>#DIV/0!</v>
      </c>
    </row>
    <row r="228" spans="1:8" s="34" customFormat="1" ht="30" customHeight="1" x14ac:dyDescent="0.25">
      <c r="A228" s="61"/>
      <c r="B228" s="15" t="s">
        <v>571</v>
      </c>
      <c r="C228" s="10" t="s">
        <v>569</v>
      </c>
      <c r="D228" s="10"/>
      <c r="E228" s="11">
        <f t="shared" ref="E228:G229" si="22">E229</f>
        <v>4088.1</v>
      </c>
      <c r="F228" s="11">
        <f t="shared" si="22"/>
        <v>4088.1</v>
      </c>
      <c r="G228" s="65">
        <f t="shared" si="22"/>
        <v>3327.3</v>
      </c>
      <c r="H228" s="81">
        <f t="shared" si="17"/>
        <v>81.389887722903069</v>
      </c>
    </row>
    <row r="229" spans="1:8" s="34" customFormat="1" ht="60" customHeight="1" x14ac:dyDescent="0.25">
      <c r="A229" s="61"/>
      <c r="B229" s="15" t="s">
        <v>572</v>
      </c>
      <c r="C229" s="10" t="s">
        <v>570</v>
      </c>
      <c r="D229" s="10"/>
      <c r="E229" s="11">
        <f t="shared" si="22"/>
        <v>4088.1</v>
      </c>
      <c r="F229" s="11">
        <f t="shared" si="22"/>
        <v>4088.1</v>
      </c>
      <c r="G229" s="65">
        <f t="shared" si="22"/>
        <v>3327.3</v>
      </c>
      <c r="H229" s="81">
        <f t="shared" si="17"/>
        <v>81.389887722903069</v>
      </c>
    </row>
    <row r="230" spans="1:8" s="34" customFormat="1" ht="45" customHeight="1" x14ac:dyDescent="0.25">
      <c r="A230" s="61"/>
      <c r="B230" s="15" t="s">
        <v>21</v>
      </c>
      <c r="C230" s="10" t="s">
        <v>570</v>
      </c>
      <c r="D230" s="10" t="s">
        <v>22</v>
      </c>
      <c r="E230" s="65">
        <v>4088.1</v>
      </c>
      <c r="F230" s="85">
        <v>4088.1</v>
      </c>
      <c r="G230" s="85">
        <v>3327.3</v>
      </c>
      <c r="H230" s="81">
        <f t="shared" si="17"/>
        <v>81.389887722903069</v>
      </c>
    </row>
    <row r="231" spans="1:8" s="33" customFormat="1" ht="60" customHeight="1" x14ac:dyDescent="0.25">
      <c r="A231" s="26">
        <v>14</v>
      </c>
      <c r="B231" s="19" t="s">
        <v>686</v>
      </c>
      <c r="C231" s="13" t="s">
        <v>73</v>
      </c>
      <c r="D231" s="13"/>
      <c r="E231" s="24">
        <f t="shared" ref="E231:G231" si="23">E232</f>
        <v>46637.799999999996</v>
      </c>
      <c r="F231" s="24">
        <f t="shared" si="23"/>
        <v>46637.799999999996</v>
      </c>
      <c r="G231" s="62">
        <f t="shared" si="23"/>
        <v>39332</v>
      </c>
      <c r="H231" s="81">
        <f t="shared" si="17"/>
        <v>84.335024379366104</v>
      </c>
    </row>
    <row r="232" spans="1:8" s="34" customFormat="1" ht="60" customHeight="1" x14ac:dyDescent="0.25">
      <c r="A232" s="61"/>
      <c r="B232" s="15" t="s">
        <v>435</v>
      </c>
      <c r="C232" s="10" t="s">
        <v>124</v>
      </c>
      <c r="D232" s="10"/>
      <c r="E232" s="28">
        <f>E233</f>
        <v>46637.799999999996</v>
      </c>
      <c r="F232" s="28">
        <f>F233</f>
        <v>46637.799999999996</v>
      </c>
      <c r="G232" s="63">
        <f>G233</f>
        <v>39332</v>
      </c>
      <c r="H232" s="81">
        <f t="shared" si="17"/>
        <v>84.335024379366104</v>
      </c>
    </row>
    <row r="233" spans="1:8" s="34" customFormat="1" ht="45" customHeight="1" x14ac:dyDescent="0.25">
      <c r="A233" s="61"/>
      <c r="B233" s="15" t="s">
        <v>211</v>
      </c>
      <c r="C233" s="10" t="s">
        <v>125</v>
      </c>
      <c r="D233" s="10"/>
      <c r="E233" s="28">
        <f>E234+E244+E249+E255+E257+E264+E247+E270+E260+E266+E268+E252+E236+E238+E240+E272+E242+E274+E262</f>
        <v>46637.799999999996</v>
      </c>
      <c r="F233" s="28">
        <f>F234+F244+F249+F255+F257+F264+F247+F270+F260+F266+F268+F252+F236+F238+F240+F272+F242+F274+F262</f>
        <v>46637.799999999996</v>
      </c>
      <c r="G233" s="28">
        <f>G234+G244+G249+G255+G257+G264+G247+G270+G260+G266+G268+G252+G236+G238+G240+G272+G242+G274+G262</f>
        <v>39332</v>
      </c>
      <c r="H233" s="81">
        <f t="shared" si="17"/>
        <v>84.335024379366104</v>
      </c>
    </row>
    <row r="234" spans="1:8" s="34" customFormat="1" ht="45" customHeight="1" x14ac:dyDescent="0.25">
      <c r="A234" s="61"/>
      <c r="B234" s="15" t="s">
        <v>167</v>
      </c>
      <c r="C234" s="10" t="s">
        <v>126</v>
      </c>
      <c r="D234" s="10"/>
      <c r="E234" s="28">
        <f>E235</f>
        <v>15104.2</v>
      </c>
      <c r="F234" s="28">
        <f>F235</f>
        <v>15104.2</v>
      </c>
      <c r="G234" s="63">
        <f>G235</f>
        <v>13804.5</v>
      </c>
      <c r="H234" s="81">
        <f t="shared" ref="H234:H300" si="24">G234/F234*100</f>
        <v>91.395108645277475</v>
      </c>
    </row>
    <row r="235" spans="1:8" s="34" customFormat="1" ht="45" customHeight="1" x14ac:dyDescent="0.25">
      <c r="A235" s="61"/>
      <c r="B235" s="15" t="s">
        <v>21</v>
      </c>
      <c r="C235" s="10" t="s">
        <v>126</v>
      </c>
      <c r="D235" s="10" t="s">
        <v>22</v>
      </c>
      <c r="E235" s="65">
        <v>15104.2</v>
      </c>
      <c r="F235" s="85">
        <v>15104.2</v>
      </c>
      <c r="G235" s="85">
        <v>13804.5</v>
      </c>
      <c r="H235" s="81">
        <f t="shared" si="24"/>
        <v>91.395108645277475</v>
      </c>
    </row>
    <row r="236" spans="1:8" s="34" customFormat="1" ht="23.25" hidden="1" customHeight="1" x14ac:dyDescent="0.25">
      <c r="A236" s="61"/>
      <c r="B236" s="15" t="s">
        <v>437</v>
      </c>
      <c r="C236" s="10" t="s">
        <v>323</v>
      </c>
      <c r="D236" s="10"/>
      <c r="E236" s="28">
        <f>E237</f>
        <v>0</v>
      </c>
      <c r="F236" s="28">
        <f>F237</f>
        <v>0</v>
      </c>
      <c r="G236" s="63">
        <f>G237</f>
        <v>0</v>
      </c>
      <c r="H236" s="81" t="e">
        <f t="shared" si="24"/>
        <v>#DIV/0!</v>
      </c>
    </row>
    <row r="237" spans="1:8" s="34" customFormat="1" ht="40.5" hidden="1" customHeight="1" x14ac:dyDescent="0.25">
      <c r="A237" s="61"/>
      <c r="B237" s="15" t="s">
        <v>21</v>
      </c>
      <c r="C237" s="10" t="s">
        <v>323</v>
      </c>
      <c r="D237" s="10" t="s">
        <v>22</v>
      </c>
      <c r="E237" s="28">
        <v>0</v>
      </c>
      <c r="F237" s="28">
        <v>0</v>
      </c>
      <c r="G237" s="85">
        <v>0</v>
      </c>
      <c r="H237" s="81" t="e">
        <f t="shared" si="24"/>
        <v>#DIV/0!</v>
      </c>
    </row>
    <row r="238" spans="1:8" s="34" customFormat="1" ht="42" hidden="1" customHeight="1" x14ac:dyDescent="0.25">
      <c r="A238" s="61"/>
      <c r="B238" s="15" t="s">
        <v>438</v>
      </c>
      <c r="C238" s="10" t="s">
        <v>324</v>
      </c>
      <c r="D238" s="10"/>
      <c r="E238" s="28">
        <f>E239</f>
        <v>0</v>
      </c>
      <c r="F238" s="28">
        <f>F239</f>
        <v>0</v>
      </c>
      <c r="G238" s="63">
        <f>G239</f>
        <v>0</v>
      </c>
      <c r="H238" s="81" t="e">
        <f t="shared" si="24"/>
        <v>#DIV/0!</v>
      </c>
    </row>
    <row r="239" spans="1:8" s="34" customFormat="1" ht="39" hidden="1" customHeight="1" x14ac:dyDescent="0.25">
      <c r="A239" s="61"/>
      <c r="B239" s="15" t="s">
        <v>21</v>
      </c>
      <c r="C239" s="10" t="s">
        <v>324</v>
      </c>
      <c r="D239" s="10" t="s">
        <v>22</v>
      </c>
      <c r="E239" s="28">
        <v>0</v>
      </c>
      <c r="F239" s="28">
        <v>0</v>
      </c>
      <c r="G239" s="85">
        <v>0</v>
      </c>
      <c r="H239" s="81" t="e">
        <f t="shared" si="24"/>
        <v>#DIV/0!</v>
      </c>
    </row>
    <row r="240" spans="1:8" s="34" customFormat="1" ht="30" customHeight="1" x14ac:dyDescent="0.25">
      <c r="A240" s="61"/>
      <c r="B240" s="15" t="s">
        <v>343</v>
      </c>
      <c r="C240" s="10" t="s">
        <v>473</v>
      </c>
      <c r="D240" s="10"/>
      <c r="E240" s="28">
        <f>E241</f>
        <v>1182</v>
      </c>
      <c r="F240" s="28">
        <f>F241</f>
        <v>1182</v>
      </c>
      <c r="G240" s="63">
        <f>G241</f>
        <v>1182</v>
      </c>
      <c r="H240" s="81">
        <f t="shared" si="24"/>
        <v>100</v>
      </c>
    </row>
    <row r="241" spans="1:8" s="34" customFormat="1" ht="45" customHeight="1" x14ac:dyDescent="0.25">
      <c r="A241" s="61"/>
      <c r="B241" s="15" t="s">
        <v>21</v>
      </c>
      <c r="C241" s="10" t="s">
        <v>473</v>
      </c>
      <c r="D241" s="10" t="s">
        <v>22</v>
      </c>
      <c r="E241" s="65">
        <v>1182</v>
      </c>
      <c r="F241" s="85">
        <v>1182</v>
      </c>
      <c r="G241" s="85">
        <v>1182</v>
      </c>
      <c r="H241" s="81">
        <f t="shared" si="24"/>
        <v>100</v>
      </c>
    </row>
    <row r="242" spans="1:8" s="34" customFormat="1" ht="28.5" hidden="1" customHeight="1" x14ac:dyDescent="0.25">
      <c r="A242" s="61"/>
      <c r="B242" s="15" t="s">
        <v>600</v>
      </c>
      <c r="C242" s="10" t="s">
        <v>601</v>
      </c>
      <c r="D242" s="10"/>
      <c r="E242" s="11">
        <f>E243</f>
        <v>0</v>
      </c>
      <c r="F242" s="11">
        <f>F243</f>
        <v>0</v>
      </c>
      <c r="G242" s="65">
        <f>G243</f>
        <v>0</v>
      </c>
      <c r="H242" s="81" t="e">
        <f t="shared" si="24"/>
        <v>#DIV/0!</v>
      </c>
    </row>
    <row r="243" spans="1:8" s="34" customFormat="1" ht="42" hidden="1" customHeight="1" x14ac:dyDescent="0.25">
      <c r="A243" s="61"/>
      <c r="B243" s="15" t="s">
        <v>21</v>
      </c>
      <c r="C243" s="10" t="s">
        <v>601</v>
      </c>
      <c r="D243" s="10" t="s">
        <v>22</v>
      </c>
      <c r="E243" s="11">
        <v>0</v>
      </c>
      <c r="F243" s="11">
        <v>0</v>
      </c>
      <c r="G243" s="85">
        <v>0</v>
      </c>
      <c r="H243" s="81" t="e">
        <f t="shared" si="24"/>
        <v>#DIV/0!</v>
      </c>
    </row>
    <row r="244" spans="1:8" s="34" customFormat="1" ht="45" hidden="1" customHeight="1" x14ac:dyDescent="0.25">
      <c r="A244" s="61"/>
      <c r="B244" s="15" t="s">
        <v>436</v>
      </c>
      <c r="C244" s="10" t="s">
        <v>212</v>
      </c>
      <c r="D244" s="10"/>
      <c r="E244" s="28">
        <f>E245+E246</f>
        <v>0</v>
      </c>
      <c r="F244" s="28">
        <f t="shared" ref="F244:G244" si="25">F245+F246</f>
        <v>0</v>
      </c>
      <c r="G244" s="28">
        <f t="shared" si="25"/>
        <v>0</v>
      </c>
      <c r="H244" s="81" t="e">
        <f t="shared" si="24"/>
        <v>#DIV/0!</v>
      </c>
    </row>
    <row r="245" spans="1:8" s="34" customFormat="1" ht="45" hidden="1" customHeight="1" x14ac:dyDescent="0.25">
      <c r="A245" s="61"/>
      <c r="B245" s="68" t="s">
        <v>21</v>
      </c>
      <c r="C245" s="10" t="s">
        <v>212</v>
      </c>
      <c r="D245" s="10" t="s">
        <v>22</v>
      </c>
      <c r="E245" s="65">
        <v>0</v>
      </c>
      <c r="F245" s="85">
        <v>0</v>
      </c>
      <c r="G245" s="85">
        <v>0</v>
      </c>
      <c r="H245" s="81" t="e">
        <f t="shared" si="24"/>
        <v>#DIV/0!</v>
      </c>
    </row>
    <row r="246" spans="1:8" s="34" customFormat="1" ht="81" hidden="1" customHeight="1" x14ac:dyDescent="0.25">
      <c r="A246" s="61"/>
      <c r="B246" s="52" t="s">
        <v>291</v>
      </c>
      <c r="C246" s="10" t="s">
        <v>212</v>
      </c>
      <c r="D246" s="10" t="s">
        <v>36</v>
      </c>
      <c r="E246" s="28">
        <v>0</v>
      </c>
      <c r="F246" s="28">
        <v>0</v>
      </c>
      <c r="G246" s="85">
        <v>0</v>
      </c>
      <c r="H246" s="81" t="e">
        <f t="shared" si="24"/>
        <v>#DIV/0!</v>
      </c>
    </row>
    <row r="247" spans="1:8" s="34" customFormat="1" ht="30.75" hidden="1" customHeight="1" x14ac:dyDescent="0.25">
      <c r="A247" s="61"/>
      <c r="B247" s="15" t="s">
        <v>343</v>
      </c>
      <c r="C247" s="10" t="s">
        <v>473</v>
      </c>
      <c r="D247" s="10"/>
      <c r="E247" s="28">
        <f>E248</f>
        <v>0</v>
      </c>
      <c r="F247" s="28">
        <f>F248</f>
        <v>0</v>
      </c>
      <c r="G247" s="85"/>
      <c r="H247" s="81" t="e">
        <f t="shared" si="24"/>
        <v>#DIV/0!</v>
      </c>
    </row>
    <row r="248" spans="1:8" s="34" customFormat="1" ht="60" hidden="1" customHeight="1" x14ac:dyDescent="0.25">
      <c r="A248" s="61"/>
      <c r="B248" s="15" t="s">
        <v>21</v>
      </c>
      <c r="C248" s="10" t="s">
        <v>473</v>
      </c>
      <c r="D248" s="10" t="s">
        <v>22</v>
      </c>
      <c r="E248" s="28"/>
      <c r="F248" s="28"/>
      <c r="G248" s="85"/>
      <c r="H248" s="81" t="e">
        <f t="shared" si="24"/>
        <v>#DIV/0!</v>
      </c>
    </row>
    <row r="249" spans="1:8" s="34" customFormat="1" ht="30" customHeight="1" x14ac:dyDescent="0.25">
      <c r="A249" s="61"/>
      <c r="B249" s="15" t="s">
        <v>283</v>
      </c>
      <c r="C249" s="10" t="s">
        <v>213</v>
      </c>
      <c r="D249" s="10"/>
      <c r="E249" s="28">
        <f>E250+E251+E259</f>
        <v>23357.5</v>
      </c>
      <c r="F249" s="28">
        <f>F250+F251+F259</f>
        <v>23357.5</v>
      </c>
      <c r="G249" s="63">
        <f>G250+G251+G259</f>
        <v>19163.599999999999</v>
      </c>
      <c r="H249" s="81">
        <f t="shared" si="24"/>
        <v>82.044739377073739</v>
      </c>
    </row>
    <row r="250" spans="1:8" s="34" customFormat="1" ht="45" customHeight="1" x14ac:dyDescent="0.25">
      <c r="A250" s="61"/>
      <c r="B250" s="15" t="s">
        <v>21</v>
      </c>
      <c r="C250" s="10" t="s">
        <v>213</v>
      </c>
      <c r="D250" s="10" t="s">
        <v>22</v>
      </c>
      <c r="E250" s="65">
        <v>23357.5</v>
      </c>
      <c r="F250" s="85">
        <v>23357.5</v>
      </c>
      <c r="G250" s="85">
        <v>19163.599999999999</v>
      </c>
      <c r="H250" s="81">
        <f t="shared" si="24"/>
        <v>82.044739377073739</v>
      </c>
    </row>
    <row r="251" spans="1:8" s="34" customFormat="1" ht="47.25" hidden="1" customHeight="1" x14ac:dyDescent="0.25">
      <c r="A251" s="61"/>
      <c r="B251" s="15" t="s">
        <v>172</v>
      </c>
      <c r="C251" s="10" t="s">
        <v>213</v>
      </c>
      <c r="D251" s="10" t="s">
        <v>38</v>
      </c>
      <c r="E251" s="28"/>
      <c r="F251" s="28"/>
      <c r="G251" s="85"/>
      <c r="H251" s="81" t="e">
        <f t="shared" si="24"/>
        <v>#DIV/0!</v>
      </c>
    </row>
    <row r="252" spans="1:8" s="34" customFormat="1" ht="44.25" hidden="1" customHeight="1" x14ac:dyDescent="0.25">
      <c r="A252" s="61"/>
      <c r="B252" s="15" t="s">
        <v>384</v>
      </c>
      <c r="C252" s="10" t="s">
        <v>380</v>
      </c>
      <c r="D252" s="10"/>
      <c r="E252" s="28">
        <f>E253+E254</f>
        <v>0</v>
      </c>
      <c r="F252" s="28">
        <f>F253+F254</f>
        <v>0</v>
      </c>
      <c r="G252" s="85"/>
      <c r="H252" s="81" t="e">
        <f t="shared" si="24"/>
        <v>#DIV/0!</v>
      </c>
    </row>
    <row r="253" spans="1:8" s="34" customFormat="1" ht="65.25" hidden="1" customHeight="1" x14ac:dyDescent="0.25">
      <c r="A253" s="61"/>
      <c r="B253" s="15" t="s">
        <v>21</v>
      </c>
      <c r="C253" s="10" t="s">
        <v>380</v>
      </c>
      <c r="D253" s="10" t="s">
        <v>22</v>
      </c>
      <c r="E253" s="28"/>
      <c r="F253" s="28"/>
      <c r="G253" s="85"/>
      <c r="H253" s="81" t="e">
        <f t="shared" si="24"/>
        <v>#DIV/0!</v>
      </c>
    </row>
    <row r="254" spans="1:8" s="34" customFormat="1" ht="41.25" hidden="1" customHeight="1" x14ac:dyDescent="0.25">
      <c r="A254" s="61"/>
      <c r="B254" s="15" t="s">
        <v>172</v>
      </c>
      <c r="C254" s="10" t="s">
        <v>380</v>
      </c>
      <c r="D254" s="10" t="s">
        <v>38</v>
      </c>
      <c r="E254" s="28"/>
      <c r="F254" s="28"/>
      <c r="G254" s="85"/>
      <c r="H254" s="81" t="e">
        <f t="shared" si="24"/>
        <v>#DIV/0!</v>
      </c>
    </row>
    <row r="255" spans="1:8" s="34" customFormat="1" ht="32.25" hidden="1" customHeight="1" x14ac:dyDescent="0.25">
      <c r="A255" s="61"/>
      <c r="B255" s="15" t="s">
        <v>437</v>
      </c>
      <c r="C255" s="10" t="s">
        <v>323</v>
      </c>
      <c r="D255" s="10"/>
      <c r="E255" s="28">
        <f>E256</f>
        <v>0</v>
      </c>
      <c r="F255" s="28">
        <f>F256</f>
        <v>0</v>
      </c>
      <c r="G255" s="85"/>
      <c r="H255" s="81" t="e">
        <f t="shared" si="24"/>
        <v>#DIV/0!</v>
      </c>
    </row>
    <row r="256" spans="1:8" s="34" customFormat="1" ht="62.25" hidden="1" customHeight="1" x14ac:dyDescent="0.25">
      <c r="A256" s="61"/>
      <c r="B256" s="15" t="s">
        <v>21</v>
      </c>
      <c r="C256" s="10" t="s">
        <v>323</v>
      </c>
      <c r="D256" s="10" t="s">
        <v>22</v>
      </c>
      <c r="E256" s="28"/>
      <c r="F256" s="28"/>
      <c r="G256" s="85"/>
      <c r="H256" s="81" t="e">
        <f t="shared" si="24"/>
        <v>#DIV/0!</v>
      </c>
    </row>
    <row r="257" spans="1:8" s="34" customFormat="1" ht="47.25" hidden="1" customHeight="1" x14ac:dyDescent="0.25">
      <c r="A257" s="61"/>
      <c r="B257" s="15" t="s">
        <v>438</v>
      </c>
      <c r="C257" s="10" t="s">
        <v>324</v>
      </c>
      <c r="D257" s="10"/>
      <c r="E257" s="28">
        <f>E258</f>
        <v>0</v>
      </c>
      <c r="F257" s="28">
        <f>F258</f>
        <v>0</v>
      </c>
      <c r="G257" s="85"/>
      <c r="H257" s="81" t="e">
        <f t="shared" si="24"/>
        <v>#DIV/0!</v>
      </c>
    </row>
    <row r="258" spans="1:8" s="34" customFormat="1" ht="24.75" hidden="1" customHeight="1" x14ac:dyDescent="0.25">
      <c r="A258" s="61"/>
      <c r="B258" s="15" t="s">
        <v>21</v>
      </c>
      <c r="C258" s="10" t="s">
        <v>324</v>
      </c>
      <c r="D258" s="10" t="s">
        <v>22</v>
      </c>
      <c r="E258" s="28"/>
      <c r="F258" s="28"/>
      <c r="G258" s="85"/>
      <c r="H258" s="81" t="e">
        <f t="shared" si="24"/>
        <v>#DIV/0!</v>
      </c>
    </row>
    <row r="259" spans="1:8" s="34" customFormat="1" ht="24.75" hidden="1" customHeight="1" x14ac:dyDescent="0.25">
      <c r="A259" s="61"/>
      <c r="B259" s="15" t="s">
        <v>172</v>
      </c>
      <c r="C259" s="10" t="s">
        <v>213</v>
      </c>
      <c r="D259" s="10" t="s">
        <v>38</v>
      </c>
      <c r="E259" s="28">
        <v>0</v>
      </c>
      <c r="F259" s="28">
        <v>0</v>
      </c>
      <c r="G259" s="85">
        <v>0</v>
      </c>
      <c r="H259" s="81" t="e">
        <f t="shared" si="24"/>
        <v>#DIV/0!</v>
      </c>
    </row>
    <row r="260" spans="1:8" s="34" customFormat="1" ht="95.1" hidden="1" customHeight="1" x14ac:dyDescent="0.25">
      <c r="A260" s="61"/>
      <c r="B260" s="68" t="s">
        <v>749</v>
      </c>
      <c r="C260" s="10" t="s">
        <v>380</v>
      </c>
      <c r="D260" s="10"/>
      <c r="E260" s="65">
        <f>E261</f>
        <v>0</v>
      </c>
      <c r="F260" s="65">
        <f>F261</f>
        <v>0</v>
      </c>
      <c r="G260" s="65">
        <f>G261</f>
        <v>0</v>
      </c>
      <c r="H260" s="81" t="e">
        <f t="shared" si="24"/>
        <v>#DIV/0!</v>
      </c>
    </row>
    <row r="261" spans="1:8" s="34" customFormat="1" ht="45" hidden="1" customHeight="1" x14ac:dyDescent="0.25">
      <c r="A261" s="61"/>
      <c r="B261" s="68" t="s">
        <v>21</v>
      </c>
      <c r="C261" s="10" t="s">
        <v>380</v>
      </c>
      <c r="D261" s="10" t="s">
        <v>22</v>
      </c>
      <c r="E261" s="65">
        <v>0</v>
      </c>
      <c r="F261" s="85">
        <v>0</v>
      </c>
      <c r="G261" s="85">
        <v>0</v>
      </c>
      <c r="H261" s="81" t="e">
        <f t="shared" si="24"/>
        <v>#DIV/0!</v>
      </c>
    </row>
    <row r="262" spans="1:8" s="34" customFormat="1" ht="60" hidden="1" customHeight="1" x14ac:dyDescent="0.25">
      <c r="A262" s="61"/>
      <c r="B262" s="15" t="s">
        <v>632</v>
      </c>
      <c r="C262" s="10" t="s">
        <v>633</v>
      </c>
      <c r="D262" s="10"/>
      <c r="E262" s="11">
        <f>E263</f>
        <v>0</v>
      </c>
      <c r="F262" s="11">
        <f>F263</f>
        <v>0</v>
      </c>
      <c r="G262" s="65">
        <f>G263</f>
        <v>0</v>
      </c>
      <c r="H262" s="81" t="e">
        <f t="shared" si="24"/>
        <v>#DIV/0!</v>
      </c>
    </row>
    <row r="263" spans="1:8" s="34" customFormat="1" ht="38.25" hidden="1" customHeight="1" x14ac:dyDescent="0.25">
      <c r="A263" s="61"/>
      <c r="B263" s="15" t="s">
        <v>21</v>
      </c>
      <c r="C263" s="10" t="s">
        <v>633</v>
      </c>
      <c r="D263" s="10" t="s">
        <v>22</v>
      </c>
      <c r="E263" s="11">
        <v>0</v>
      </c>
      <c r="F263" s="11">
        <v>0</v>
      </c>
      <c r="G263" s="85">
        <v>0</v>
      </c>
      <c r="H263" s="81" t="e">
        <f t="shared" si="24"/>
        <v>#DIV/0!</v>
      </c>
    </row>
    <row r="264" spans="1:8" s="34" customFormat="1" ht="60" customHeight="1" x14ac:dyDescent="0.25">
      <c r="A264" s="61"/>
      <c r="B264" s="15" t="s">
        <v>814</v>
      </c>
      <c r="C264" s="10" t="s">
        <v>217</v>
      </c>
      <c r="D264" s="10"/>
      <c r="E264" s="28">
        <f>E265</f>
        <v>61.2</v>
      </c>
      <c r="F264" s="28">
        <f>F265</f>
        <v>61.2</v>
      </c>
      <c r="G264" s="63">
        <f>G265</f>
        <v>61.1</v>
      </c>
      <c r="H264" s="81">
        <f t="shared" si="24"/>
        <v>99.83660130718954</v>
      </c>
    </row>
    <row r="265" spans="1:8" s="34" customFormat="1" ht="45" customHeight="1" x14ac:dyDescent="0.25">
      <c r="A265" s="61"/>
      <c r="B265" s="15" t="s">
        <v>21</v>
      </c>
      <c r="C265" s="10" t="s">
        <v>217</v>
      </c>
      <c r="D265" s="10" t="s">
        <v>22</v>
      </c>
      <c r="E265" s="65">
        <v>61.2</v>
      </c>
      <c r="F265" s="85">
        <v>61.2</v>
      </c>
      <c r="G265" s="85">
        <v>61.1</v>
      </c>
      <c r="H265" s="81">
        <f t="shared" si="24"/>
        <v>99.83660130718954</v>
      </c>
    </row>
    <row r="266" spans="1:8" s="34" customFormat="1" ht="42.75" hidden="1" customHeight="1" x14ac:dyDescent="0.25">
      <c r="A266" s="61"/>
      <c r="B266" s="15" t="s">
        <v>385</v>
      </c>
      <c r="C266" s="10" t="s">
        <v>378</v>
      </c>
      <c r="D266" s="10"/>
      <c r="E266" s="28">
        <f>E267</f>
        <v>0</v>
      </c>
      <c r="F266" s="28">
        <f>F267</f>
        <v>0</v>
      </c>
      <c r="G266" s="85"/>
      <c r="H266" s="81" t="e">
        <f t="shared" si="24"/>
        <v>#DIV/0!</v>
      </c>
    </row>
    <row r="267" spans="1:8" s="34" customFormat="1" ht="54.75" hidden="1" customHeight="1" x14ac:dyDescent="0.25">
      <c r="A267" s="61"/>
      <c r="B267" s="15" t="s">
        <v>21</v>
      </c>
      <c r="C267" s="10" t="s">
        <v>378</v>
      </c>
      <c r="D267" s="10" t="s">
        <v>22</v>
      </c>
      <c r="E267" s="11"/>
      <c r="F267" s="11"/>
      <c r="G267" s="85"/>
      <c r="H267" s="81" t="e">
        <f t="shared" si="24"/>
        <v>#DIV/0!</v>
      </c>
    </row>
    <row r="268" spans="1:8" s="34" customFormat="1" ht="81" hidden="1" customHeight="1" x14ac:dyDescent="0.25">
      <c r="A268" s="61"/>
      <c r="B268" s="15" t="s">
        <v>386</v>
      </c>
      <c r="C268" s="10" t="s">
        <v>379</v>
      </c>
      <c r="D268" s="10"/>
      <c r="E268" s="28">
        <f>E269</f>
        <v>0</v>
      </c>
      <c r="F268" s="28">
        <f>F269</f>
        <v>0</v>
      </c>
      <c r="G268" s="85"/>
      <c r="H268" s="81" t="e">
        <f t="shared" si="24"/>
        <v>#DIV/0!</v>
      </c>
    </row>
    <row r="269" spans="1:8" s="34" customFormat="1" ht="54.75" hidden="1" customHeight="1" x14ac:dyDescent="0.25">
      <c r="A269" s="61"/>
      <c r="B269" s="15" t="s">
        <v>21</v>
      </c>
      <c r="C269" s="10" t="s">
        <v>379</v>
      </c>
      <c r="D269" s="10" t="s">
        <v>22</v>
      </c>
      <c r="E269" s="28"/>
      <c r="F269" s="28"/>
      <c r="G269" s="85"/>
      <c r="H269" s="81" t="e">
        <f t="shared" si="24"/>
        <v>#DIV/0!</v>
      </c>
    </row>
    <row r="270" spans="1:8" s="34" customFormat="1" ht="25.5" hidden="1" customHeight="1" x14ac:dyDescent="0.25">
      <c r="A270" s="61"/>
      <c r="B270" s="15" t="s">
        <v>537</v>
      </c>
      <c r="C270" s="10" t="s">
        <v>378</v>
      </c>
      <c r="D270" s="10"/>
      <c r="E270" s="28">
        <f>E271</f>
        <v>0</v>
      </c>
      <c r="F270" s="28">
        <f>F271</f>
        <v>0</v>
      </c>
      <c r="G270" s="85"/>
      <c r="H270" s="81" t="e">
        <f t="shared" si="24"/>
        <v>#DIV/0!</v>
      </c>
    </row>
    <row r="271" spans="1:8" s="34" customFormat="1" ht="25.5" hidden="1" customHeight="1" x14ac:dyDescent="0.25">
      <c r="A271" s="61"/>
      <c r="B271" s="15" t="s">
        <v>374</v>
      </c>
      <c r="C271" s="10" t="s">
        <v>378</v>
      </c>
      <c r="D271" s="10" t="s">
        <v>38</v>
      </c>
      <c r="E271" s="28"/>
      <c r="F271" s="28"/>
      <c r="G271" s="85"/>
      <c r="H271" s="81" t="e">
        <f t="shared" si="24"/>
        <v>#DIV/0!</v>
      </c>
    </row>
    <row r="272" spans="1:8" s="34" customFormat="1" ht="25.5" hidden="1" customHeight="1" x14ac:dyDescent="0.25">
      <c r="A272" s="61"/>
      <c r="B272" s="15" t="s">
        <v>540</v>
      </c>
      <c r="C272" s="10" t="s">
        <v>541</v>
      </c>
      <c r="D272" s="10"/>
      <c r="E272" s="11">
        <f>E273</f>
        <v>0</v>
      </c>
      <c r="F272" s="11">
        <f>F273</f>
        <v>0</v>
      </c>
      <c r="G272" s="85"/>
      <c r="H272" s="81" t="e">
        <f t="shared" si="24"/>
        <v>#DIV/0!</v>
      </c>
    </row>
    <row r="273" spans="1:8" s="34" customFormat="1" ht="66" hidden="1" customHeight="1" x14ac:dyDescent="0.25">
      <c r="A273" s="61"/>
      <c r="B273" s="15" t="s">
        <v>21</v>
      </c>
      <c r="C273" s="10" t="s">
        <v>541</v>
      </c>
      <c r="D273" s="10" t="s">
        <v>22</v>
      </c>
      <c r="E273" s="11"/>
      <c r="F273" s="11"/>
      <c r="G273" s="85"/>
      <c r="H273" s="81" t="e">
        <f t="shared" si="24"/>
        <v>#DIV/0!</v>
      </c>
    </row>
    <row r="274" spans="1:8" s="34" customFormat="1" ht="30" customHeight="1" x14ac:dyDescent="0.25">
      <c r="A274" s="61"/>
      <c r="B274" s="15" t="s">
        <v>537</v>
      </c>
      <c r="C274" s="10" t="s">
        <v>378</v>
      </c>
      <c r="D274" s="10"/>
      <c r="E274" s="11">
        <f>E275</f>
        <v>6932.9</v>
      </c>
      <c r="F274" s="11">
        <f>F275</f>
        <v>6932.9</v>
      </c>
      <c r="G274" s="65">
        <f>G275</f>
        <v>5120.8</v>
      </c>
      <c r="H274" s="81">
        <f t="shared" si="24"/>
        <v>73.862308701986194</v>
      </c>
    </row>
    <row r="275" spans="1:8" s="34" customFormat="1" ht="30" customHeight="1" x14ac:dyDescent="0.25">
      <c r="A275" s="61"/>
      <c r="B275" s="15" t="s">
        <v>172</v>
      </c>
      <c r="C275" s="10" t="s">
        <v>378</v>
      </c>
      <c r="D275" s="10" t="s">
        <v>38</v>
      </c>
      <c r="E275" s="65">
        <v>6932.9</v>
      </c>
      <c r="F275" s="85">
        <v>6932.9</v>
      </c>
      <c r="G275" s="85">
        <v>5120.8</v>
      </c>
      <c r="H275" s="81">
        <f t="shared" si="24"/>
        <v>73.862308701986194</v>
      </c>
    </row>
    <row r="276" spans="1:8" s="33" customFormat="1" ht="60" customHeight="1" x14ac:dyDescent="0.25">
      <c r="A276" s="26">
        <v>15</v>
      </c>
      <c r="B276" s="19" t="s">
        <v>696</v>
      </c>
      <c r="C276" s="13" t="s">
        <v>279</v>
      </c>
      <c r="D276" s="13"/>
      <c r="E276" s="24">
        <f>E277</f>
        <v>190.3</v>
      </c>
      <c r="F276" s="24">
        <f>F277</f>
        <v>190.3</v>
      </c>
      <c r="G276" s="62">
        <f>G277</f>
        <v>60.3</v>
      </c>
      <c r="H276" s="81">
        <f t="shared" si="24"/>
        <v>31.686810299527057</v>
      </c>
    </row>
    <row r="277" spans="1:8" s="34" customFormat="1" ht="30" customHeight="1" x14ac:dyDescent="0.25">
      <c r="A277" s="61"/>
      <c r="B277" s="15" t="s">
        <v>278</v>
      </c>
      <c r="C277" s="10" t="s">
        <v>280</v>
      </c>
      <c r="D277" s="10"/>
      <c r="E277" s="28">
        <f>E278+E281+E284</f>
        <v>190.3</v>
      </c>
      <c r="F277" s="28">
        <f>F278+F281+F284</f>
        <v>190.3</v>
      </c>
      <c r="G277" s="63">
        <f>G278+G281+G284</f>
        <v>60.3</v>
      </c>
      <c r="H277" s="81">
        <f t="shared" si="24"/>
        <v>31.686810299527057</v>
      </c>
    </row>
    <row r="278" spans="1:8" s="34" customFormat="1" ht="30" customHeight="1" x14ac:dyDescent="0.25">
      <c r="A278" s="61"/>
      <c r="B278" s="48" t="s">
        <v>222</v>
      </c>
      <c r="C278" s="10" t="s">
        <v>127</v>
      </c>
      <c r="D278" s="10"/>
      <c r="E278" s="28">
        <f t="shared" ref="E278:G279" si="26">E279</f>
        <v>190.3</v>
      </c>
      <c r="F278" s="28">
        <f t="shared" si="26"/>
        <v>190.3</v>
      </c>
      <c r="G278" s="63">
        <f t="shared" si="26"/>
        <v>60.3</v>
      </c>
      <c r="H278" s="81">
        <f t="shared" si="24"/>
        <v>31.686810299527057</v>
      </c>
    </row>
    <row r="279" spans="1:8" s="34" customFormat="1" ht="60" customHeight="1" x14ac:dyDescent="0.25">
      <c r="A279" s="61"/>
      <c r="B279" s="15" t="s">
        <v>221</v>
      </c>
      <c r="C279" s="10" t="s">
        <v>223</v>
      </c>
      <c r="D279" s="10"/>
      <c r="E279" s="28">
        <f t="shared" si="26"/>
        <v>190.3</v>
      </c>
      <c r="F279" s="28">
        <f t="shared" si="26"/>
        <v>190.3</v>
      </c>
      <c r="G279" s="63">
        <f t="shared" si="26"/>
        <v>60.3</v>
      </c>
      <c r="H279" s="81">
        <f t="shared" si="24"/>
        <v>31.686810299527057</v>
      </c>
    </row>
    <row r="280" spans="1:8" s="34" customFormat="1" ht="45" customHeight="1" x14ac:dyDescent="0.25">
      <c r="A280" s="61"/>
      <c r="B280" s="15" t="s">
        <v>21</v>
      </c>
      <c r="C280" s="10" t="s">
        <v>223</v>
      </c>
      <c r="D280" s="10" t="s">
        <v>22</v>
      </c>
      <c r="E280" s="65">
        <v>190.3</v>
      </c>
      <c r="F280" s="85">
        <v>190.3</v>
      </c>
      <c r="G280" s="85">
        <v>60.3</v>
      </c>
      <c r="H280" s="81">
        <f t="shared" si="24"/>
        <v>31.686810299527057</v>
      </c>
    </row>
    <row r="281" spans="1:8" s="34" customFormat="1" ht="30" hidden="1" customHeight="1" x14ac:dyDescent="0.25">
      <c r="A281" s="61"/>
      <c r="B281" s="15" t="s">
        <v>39</v>
      </c>
      <c r="C281" s="10" t="s">
        <v>224</v>
      </c>
      <c r="D281" s="10"/>
      <c r="E281" s="28">
        <f t="shared" ref="E281:G282" si="27">E282</f>
        <v>0</v>
      </c>
      <c r="F281" s="28">
        <f t="shared" si="27"/>
        <v>0</v>
      </c>
      <c r="G281" s="63">
        <f t="shared" si="27"/>
        <v>0</v>
      </c>
      <c r="H281" s="81" t="e">
        <f t="shared" si="24"/>
        <v>#DIV/0!</v>
      </c>
    </row>
    <row r="282" spans="1:8" s="34" customFormat="1" ht="30" hidden="1" customHeight="1" x14ac:dyDescent="0.25">
      <c r="A282" s="61"/>
      <c r="B282" s="15" t="s">
        <v>226</v>
      </c>
      <c r="C282" s="10" t="s">
        <v>225</v>
      </c>
      <c r="D282" s="10"/>
      <c r="E282" s="28">
        <f t="shared" si="27"/>
        <v>0</v>
      </c>
      <c r="F282" s="28">
        <f t="shared" si="27"/>
        <v>0</v>
      </c>
      <c r="G282" s="63">
        <f t="shared" si="27"/>
        <v>0</v>
      </c>
      <c r="H282" s="81" t="e">
        <f t="shared" si="24"/>
        <v>#DIV/0!</v>
      </c>
    </row>
    <row r="283" spans="1:8" s="34" customFormat="1" ht="45" hidden="1" customHeight="1" x14ac:dyDescent="0.25">
      <c r="A283" s="61"/>
      <c r="B283" s="15" t="s">
        <v>21</v>
      </c>
      <c r="C283" s="10" t="s">
        <v>225</v>
      </c>
      <c r="D283" s="10" t="s">
        <v>22</v>
      </c>
      <c r="E283" s="65">
        <v>0</v>
      </c>
      <c r="F283" s="85">
        <v>0</v>
      </c>
      <c r="G283" s="85">
        <v>0</v>
      </c>
      <c r="H283" s="81" t="e">
        <f t="shared" si="24"/>
        <v>#DIV/0!</v>
      </c>
    </row>
    <row r="284" spans="1:8" s="34" customFormat="1" ht="23.25" hidden="1" customHeight="1" x14ac:dyDescent="0.25">
      <c r="A284" s="61"/>
      <c r="B284" s="15" t="s">
        <v>577</v>
      </c>
      <c r="C284" s="10" t="s">
        <v>579</v>
      </c>
      <c r="D284" s="10"/>
      <c r="E284" s="11">
        <f t="shared" ref="E284:G285" si="28">E285</f>
        <v>0</v>
      </c>
      <c r="F284" s="11">
        <f t="shared" si="28"/>
        <v>0</v>
      </c>
      <c r="G284" s="65">
        <f t="shared" si="28"/>
        <v>0</v>
      </c>
      <c r="H284" s="81" t="e">
        <f t="shared" si="24"/>
        <v>#DIV/0!</v>
      </c>
    </row>
    <row r="285" spans="1:8" s="34" customFormat="1" ht="42.75" hidden="1" customHeight="1" x14ac:dyDescent="0.25">
      <c r="A285" s="61"/>
      <c r="B285" s="15" t="s">
        <v>578</v>
      </c>
      <c r="C285" s="10" t="s">
        <v>580</v>
      </c>
      <c r="D285" s="10"/>
      <c r="E285" s="11">
        <f t="shared" si="28"/>
        <v>0</v>
      </c>
      <c r="F285" s="11">
        <f t="shared" si="28"/>
        <v>0</v>
      </c>
      <c r="G285" s="65">
        <f t="shared" si="28"/>
        <v>0</v>
      </c>
      <c r="H285" s="81" t="e">
        <f t="shared" si="24"/>
        <v>#DIV/0!</v>
      </c>
    </row>
    <row r="286" spans="1:8" s="34" customFormat="1" ht="46.5" hidden="1" customHeight="1" x14ac:dyDescent="0.25">
      <c r="A286" s="61"/>
      <c r="B286" s="15" t="s">
        <v>21</v>
      </c>
      <c r="C286" s="10" t="s">
        <v>580</v>
      </c>
      <c r="D286" s="10" t="s">
        <v>22</v>
      </c>
      <c r="E286" s="11">
        <v>0</v>
      </c>
      <c r="F286" s="11">
        <v>0</v>
      </c>
      <c r="G286" s="85">
        <v>0</v>
      </c>
      <c r="H286" s="81" t="e">
        <f t="shared" si="24"/>
        <v>#DIV/0!</v>
      </c>
    </row>
    <row r="287" spans="1:8" s="33" customFormat="1" ht="60" customHeight="1" x14ac:dyDescent="0.25">
      <c r="A287" s="26">
        <v>16</v>
      </c>
      <c r="B287" s="19" t="s">
        <v>697</v>
      </c>
      <c r="C287" s="13" t="s">
        <v>74</v>
      </c>
      <c r="D287" s="13"/>
      <c r="E287" s="24">
        <f t="shared" ref="E287:G288" si="29">E288</f>
        <v>5114.3000000000011</v>
      </c>
      <c r="F287" s="24">
        <f t="shared" si="29"/>
        <v>5114.3000000000011</v>
      </c>
      <c r="G287" s="62">
        <f t="shared" si="29"/>
        <v>5069.1000000000004</v>
      </c>
      <c r="H287" s="81">
        <f t="shared" si="24"/>
        <v>99.116203586023488</v>
      </c>
    </row>
    <row r="288" spans="1:8" s="34" customFormat="1" ht="45" customHeight="1" x14ac:dyDescent="0.25">
      <c r="A288" s="61"/>
      <c r="B288" s="15" t="s">
        <v>227</v>
      </c>
      <c r="C288" s="10" t="s">
        <v>128</v>
      </c>
      <c r="D288" s="10"/>
      <c r="E288" s="28">
        <f t="shared" si="29"/>
        <v>5114.3000000000011</v>
      </c>
      <c r="F288" s="28">
        <f t="shared" si="29"/>
        <v>5114.3000000000011</v>
      </c>
      <c r="G288" s="63">
        <f t="shared" si="29"/>
        <v>5069.1000000000004</v>
      </c>
      <c r="H288" s="81">
        <f t="shared" si="24"/>
        <v>99.116203586023488</v>
      </c>
    </row>
    <row r="289" spans="1:8" s="34" customFormat="1" ht="45" customHeight="1" x14ac:dyDescent="0.25">
      <c r="A289" s="61"/>
      <c r="B289" s="15" t="s">
        <v>267</v>
      </c>
      <c r="C289" s="10" t="s">
        <v>129</v>
      </c>
      <c r="D289" s="10"/>
      <c r="E289" s="28">
        <f>E290+E294</f>
        <v>5114.3000000000011</v>
      </c>
      <c r="F289" s="28">
        <f>F290+F294</f>
        <v>5114.3000000000011</v>
      </c>
      <c r="G289" s="63">
        <f>G290+G294</f>
        <v>5069.1000000000004</v>
      </c>
      <c r="H289" s="81">
        <f t="shared" si="24"/>
        <v>99.116203586023488</v>
      </c>
    </row>
    <row r="290" spans="1:8" s="34" customFormat="1" ht="30" customHeight="1" x14ac:dyDescent="0.25">
      <c r="A290" s="61"/>
      <c r="B290" s="15" t="s">
        <v>228</v>
      </c>
      <c r="C290" s="10" t="s">
        <v>130</v>
      </c>
      <c r="D290" s="10"/>
      <c r="E290" s="28">
        <f>E291+E292+E293</f>
        <v>4155.9000000000005</v>
      </c>
      <c r="F290" s="28">
        <f>F291+F292+F293</f>
        <v>4155.9000000000005</v>
      </c>
      <c r="G290" s="63">
        <f>G291+G292+G293</f>
        <v>4128.3</v>
      </c>
      <c r="H290" s="81">
        <f t="shared" si="24"/>
        <v>99.335883924059772</v>
      </c>
    </row>
    <row r="291" spans="1:8" s="34" customFormat="1" ht="30" customHeight="1" x14ac:dyDescent="0.25">
      <c r="A291" s="61"/>
      <c r="B291" s="15" t="s">
        <v>32</v>
      </c>
      <c r="C291" s="10" t="s">
        <v>130</v>
      </c>
      <c r="D291" s="10" t="s">
        <v>33</v>
      </c>
      <c r="E291" s="65">
        <v>3766.1</v>
      </c>
      <c r="F291" s="85">
        <v>3766.1</v>
      </c>
      <c r="G291" s="85">
        <v>3752.9</v>
      </c>
      <c r="H291" s="81">
        <f t="shared" si="24"/>
        <v>99.649504792756431</v>
      </c>
    </row>
    <row r="292" spans="1:8" s="34" customFormat="1" ht="45" customHeight="1" x14ac:dyDescent="0.25">
      <c r="A292" s="61"/>
      <c r="B292" s="15" t="s">
        <v>21</v>
      </c>
      <c r="C292" s="10" t="s">
        <v>130</v>
      </c>
      <c r="D292" s="10" t="s">
        <v>22</v>
      </c>
      <c r="E292" s="65">
        <v>385.7</v>
      </c>
      <c r="F292" s="85">
        <v>385.7</v>
      </c>
      <c r="G292" s="85">
        <v>371.3</v>
      </c>
      <c r="H292" s="81">
        <f t="shared" si="24"/>
        <v>96.266528389940376</v>
      </c>
    </row>
    <row r="293" spans="1:8" s="34" customFormat="1" ht="30" customHeight="1" x14ac:dyDescent="0.25">
      <c r="A293" s="61"/>
      <c r="B293" s="15" t="s">
        <v>23</v>
      </c>
      <c r="C293" s="10" t="s">
        <v>130</v>
      </c>
      <c r="D293" s="10" t="s">
        <v>24</v>
      </c>
      <c r="E293" s="65">
        <v>4.0999999999999996</v>
      </c>
      <c r="F293" s="85">
        <v>4.0999999999999996</v>
      </c>
      <c r="G293" s="85">
        <v>4.0999999999999996</v>
      </c>
      <c r="H293" s="81">
        <f t="shared" si="24"/>
        <v>100</v>
      </c>
    </row>
    <row r="294" spans="1:8" s="34" customFormat="1" ht="45" customHeight="1" x14ac:dyDescent="0.25">
      <c r="A294" s="61"/>
      <c r="B294" s="15" t="s">
        <v>229</v>
      </c>
      <c r="C294" s="10" t="s">
        <v>131</v>
      </c>
      <c r="D294" s="10"/>
      <c r="E294" s="28">
        <f>E295+E296</f>
        <v>958.40000000000009</v>
      </c>
      <c r="F294" s="28">
        <f>F295+F296</f>
        <v>958.40000000000009</v>
      </c>
      <c r="G294" s="63">
        <f>G295+G296</f>
        <v>940.8</v>
      </c>
      <c r="H294" s="81">
        <f t="shared" si="24"/>
        <v>98.163606010016679</v>
      </c>
    </row>
    <row r="295" spans="1:8" s="34" customFormat="1" ht="30" customHeight="1" x14ac:dyDescent="0.25">
      <c r="A295" s="61"/>
      <c r="B295" s="15" t="s">
        <v>32</v>
      </c>
      <c r="C295" s="10" t="s">
        <v>131</v>
      </c>
      <c r="D295" s="10" t="s">
        <v>33</v>
      </c>
      <c r="E295" s="65">
        <v>576.6</v>
      </c>
      <c r="F295" s="85">
        <v>576.6</v>
      </c>
      <c r="G295" s="85">
        <v>559.1</v>
      </c>
      <c r="H295" s="81">
        <f t="shared" si="24"/>
        <v>96.964967048213666</v>
      </c>
    </row>
    <row r="296" spans="1:8" s="34" customFormat="1" ht="45" customHeight="1" x14ac:dyDescent="0.25">
      <c r="A296" s="61"/>
      <c r="B296" s="15" t="s">
        <v>21</v>
      </c>
      <c r="C296" s="10" t="s">
        <v>131</v>
      </c>
      <c r="D296" s="10" t="s">
        <v>22</v>
      </c>
      <c r="E296" s="65">
        <v>381.8</v>
      </c>
      <c r="F296" s="85">
        <v>381.8</v>
      </c>
      <c r="G296" s="85">
        <v>381.7</v>
      </c>
      <c r="H296" s="81">
        <f t="shared" si="24"/>
        <v>99.973808276584592</v>
      </c>
    </row>
    <row r="297" spans="1:8" s="34" customFormat="1" hidden="1" x14ac:dyDescent="0.25">
      <c r="A297" s="61"/>
      <c r="B297" s="48"/>
      <c r="C297" s="9"/>
      <c r="D297" s="10"/>
      <c r="E297" s="28"/>
      <c r="F297" s="28"/>
      <c r="G297" s="85"/>
      <c r="H297" s="81" t="e">
        <f t="shared" si="24"/>
        <v>#DIV/0!</v>
      </c>
    </row>
    <row r="298" spans="1:8" hidden="1" x14ac:dyDescent="0.3">
      <c r="B298" s="19" t="s">
        <v>40</v>
      </c>
      <c r="C298" s="13"/>
      <c r="D298" s="13"/>
      <c r="E298" s="28">
        <f>E299</f>
        <v>34112.699999999997</v>
      </c>
      <c r="F298" s="28">
        <f>F299</f>
        <v>34112.699999999997</v>
      </c>
      <c r="H298" s="81">
        <f t="shared" si="24"/>
        <v>0</v>
      </c>
    </row>
    <row r="299" spans="1:8" ht="27" hidden="1" customHeight="1" x14ac:dyDescent="0.3">
      <c r="B299" s="15" t="s">
        <v>41</v>
      </c>
      <c r="C299" s="10"/>
      <c r="D299" s="10"/>
      <c r="E299" s="28">
        <f>E302</f>
        <v>34112.699999999997</v>
      </c>
      <c r="F299" s="28">
        <f>F302</f>
        <v>34112.699999999997</v>
      </c>
      <c r="H299" s="81">
        <f t="shared" si="24"/>
        <v>0</v>
      </c>
    </row>
    <row r="300" spans="1:8" s="27" customFormat="1" ht="60" customHeight="1" x14ac:dyDescent="0.3">
      <c r="A300" s="26">
        <v>17</v>
      </c>
      <c r="B300" s="19" t="s">
        <v>695</v>
      </c>
      <c r="C300" s="13" t="s">
        <v>75</v>
      </c>
      <c r="D300" s="13"/>
      <c r="E300" s="24">
        <f>E301</f>
        <v>35144.899999999994</v>
      </c>
      <c r="F300" s="24">
        <f>F301</f>
        <v>35144.899999999994</v>
      </c>
      <c r="G300" s="62">
        <f>G301</f>
        <v>34364.800000000003</v>
      </c>
      <c r="H300" s="81">
        <f t="shared" si="24"/>
        <v>97.780332281497479</v>
      </c>
    </row>
    <row r="301" spans="1:8" ht="45" customHeight="1" x14ac:dyDescent="0.3">
      <c r="B301" s="15" t="s">
        <v>232</v>
      </c>
      <c r="C301" s="10" t="s">
        <v>82</v>
      </c>
      <c r="D301" s="10"/>
      <c r="E301" s="28">
        <f>E302+E336</f>
        <v>35144.899999999994</v>
      </c>
      <c r="F301" s="28">
        <f>F302+F336</f>
        <v>35144.899999999994</v>
      </c>
      <c r="G301" s="63">
        <f>G302+G336</f>
        <v>34364.800000000003</v>
      </c>
      <c r="H301" s="81">
        <f t="shared" ref="H301:H370" si="30">G301/F301*100</f>
        <v>97.780332281497479</v>
      </c>
    </row>
    <row r="302" spans="1:8" ht="45" customHeight="1" x14ac:dyDescent="0.3">
      <c r="B302" s="15" t="s">
        <v>233</v>
      </c>
      <c r="C302" s="10" t="s">
        <v>83</v>
      </c>
      <c r="D302" s="10"/>
      <c r="E302" s="28">
        <f>E303+E307+E310+E317+E319+E321+E315+E312+E323+E326+E330+E332+E334</f>
        <v>34112.699999999997</v>
      </c>
      <c r="F302" s="28">
        <f>F303+F307+F310+F317+F319+F321+F315+F312+F323+F326+F330+F332+F334</f>
        <v>34112.699999999997</v>
      </c>
      <c r="G302" s="63">
        <f>G303+G307+G310+G317+G319+G321+G315+G312+G323+G326+G330+G332+G334</f>
        <v>33436.5</v>
      </c>
      <c r="H302" s="81">
        <f t="shared" si="30"/>
        <v>98.01774705608176</v>
      </c>
    </row>
    <row r="303" spans="1:8" ht="45" customHeight="1" x14ac:dyDescent="0.3">
      <c r="B303" s="15" t="s">
        <v>234</v>
      </c>
      <c r="C303" s="10" t="s">
        <v>84</v>
      </c>
      <c r="D303" s="10"/>
      <c r="E303" s="28">
        <f>E304+E305+E306</f>
        <v>4918.7</v>
      </c>
      <c r="F303" s="28">
        <f>F304+F305+F306</f>
        <v>4918.7</v>
      </c>
      <c r="G303" s="63">
        <f>G304+G305+G306</f>
        <v>4773.3</v>
      </c>
      <c r="H303" s="81">
        <f t="shared" si="30"/>
        <v>97.043934372903422</v>
      </c>
    </row>
    <row r="304" spans="1:8" ht="30" customHeight="1" x14ac:dyDescent="0.3">
      <c r="B304" s="15" t="s">
        <v>32</v>
      </c>
      <c r="C304" s="10" t="s">
        <v>84</v>
      </c>
      <c r="D304" s="10" t="s">
        <v>33</v>
      </c>
      <c r="E304" s="65">
        <v>2258.3000000000002</v>
      </c>
      <c r="F304" s="85">
        <v>2258.3000000000002</v>
      </c>
      <c r="G304" s="85">
        <v>2243.1999999999998</v>
      </c>
      <c r="H304" s="81">
        <f t="shared" si="30"/>
        <v>99.331355444360796</v>
      </c>
    </row>
    <row r="305" spans="2:9" ht="45" customHeight="1" x14ac:dyDescent="0.3">
      <c r="B305" s="15" t="s">
        <v>21</v>
      </c>
      <c r="C305" s="10" t="s">
        <v>84</v>
      </c>
      <c r="D305" s="10" t="s">
        <v>22</v>
      </c>
      <c r="E305" s="65">
        <v>2626.5</v>
      </c>
      <c r="F305" s="85">
        <v>2626.5</v>
      </c>
      <c r="G305" s="85">
        <v>2505</v>
      </c>
      <c r="H305" s="81">
        <f t="shared" si="30"/>
        <v>95.374071958880634</v>
      </c>
    </row>
    <row r="306" spans="2:9" ht="30" customHeight="1" x14ac:dyDescent="0.3">
      <c r="B306" s="15" t="s">
        <v>23</v>
      </c>
      <c r="C306" s="10" t="s">
        <v>84</v>
      </c>
      <c r="D306" s="10" t="s">
        <v>24</v>
      </c>
      <c r="E306" s="65">
        <v>33.9</v>
      </c>
      <c r="F306" s="85">
        <v>33.9</v>
      </c>
      <c r="G306" s="85">
        <v>25.1</v>
      </c>
      <c r="H306" s="81">
        <f t="shared" si="30"/>
        <v>74.041297935103259</v>
      </c>
    </row>
    <row r="307" spans="2:9" ht="75" customHeight="1" x14ac:dyDescent="0.3">
      <c r="B307" s="31" t="s">
        <v>440</v>
      </c>
      <c r="C307" s="10" t="s">
        <v>442</v>
      </c>
      <c r="D307" s="10"/>
      <c r="E307" s="28">
        <f>E308+E309</f>
        <v>621.1</v>
      </c>
      <c r="F307" s="28">
        <f>F308+F309</f>
        <v>621.1</v>
      </c>
      <c r="G307" s="63">
        <f>G308+G309</f>
        <v>493.8</v>
      </c>
      <c r="H307" s="81">
        <f t="shared" si="30"/>
        <v>79.504105619062955</v>
      </c>
    </row>
    <row r="308" spans="2:9" ht="30" customHeight="1" x14ac:dyDescent="0.3">
      <c r="B308" s="15" t="s">
        <v>32</v>
      </c>
      <c r="C308" s="10" t="s">
        <v>442</v>
      </c>
      <c r="D308" s="10" t="s">
        <v>33</v>
      </c>
      <c r="E308" s="65">
        <v>621.1</v>
      </c>
      <c r="F308" s="85">
        <v>621.1</v>
      </c>
      <c r="G308" s="85">
        <v>493.8</v>
      </c>
      <c r="H308" s="81">
        <f t="shared" si="30"/>
        <v>79.504105619062955</v>
      </c>
    </row>
    <row r="309" spans="2:9" ht="31.5" hidden="1" customHeight="1" x14ac:dyDescent="0.3">
      <c r="B309" s="15"/>
      <c r="C309" s="10"/>
      <c r="D309" s="10"/>
      <c r="E309" s="28"/>
      <c r="F309" s="28"/>
      <c r="H309" s="81" t="e">
        <f t="shared" si="30"/>
        <v>#DIV/0!</v>
      </c>
    </row>
    <row r="310" spans="2:9" ht="75" customHeight="1" x14ac:dyDescent="0.3">
      <c r="B310" s="15" t="s">
        <v>468</v>
      </c>
      <c r="C310" s="10" t="s">
        <v>443</v>
      </c>
      <c r="D310" s="10"/>
      <c r="E310" s="28">
        <f>E311</f>
        <v>3920.5</v>
      </c>
      <c r="F310" s="28">
        <f>F311</f>
        <v>3920.5</v>
      </c>
      <c r="G310" s="63">
        <f>G311</f>
        <v>3920.3</v>
      </c>
      <c r="H310" s="81">
        <f t="shared" si="30"/>
        <v>99.9948986098712</v>
      </c>
    </row>
    <row r="311" spans="2:9" ht="30" customHeight="1" x14ac:dyDescent="0.3">
      <c r="B311" s="15" t="s">
        <v>32</v>
      </c>
      <c r="C311" s="10" t="s">
        <v>443</v>
      </c>
      <c r="D311" s="10" t="s">
        <v>33</v>
      </c>
      <c r="E311" s="65">
        <v>3920.5</v>
      </c>
      <c r="F311" s="85">
        <v>3920.5</v>
      </c>
      <c r="G311" s="85">
        <v>3920.3</v>
      </c>
      <c r="H311" s="81">
        <f t="shared" si="30"/>
        <v>99.9948986098712</v>
      </c>
    </row>
    <row r="312" spans="2:9" ht="30" customHeight="1" x14ac:dyDescent="0.3">
      <c r="B312" s="15" t="s">
        <v>270</v>
      </c>
      <c r="C312" s="10" t="s">
        <v>85</v>
      </c>
      <c r="D312" s="10"/>
      <c r="E312" s="28">
        <f>E313+E314+E316</f>
        <v>7635.9999999999991</v>
      </c>
      <c r="F312" s="28">
        <f>F313+F314+F316</f>
        <v>7635.9999999999991</v>
      </c>
      <c r="G312" s="63">
        <f>G313+G314+G316</f>
        <v>7453.7</v>
      </c>
      <c r="H312" s="81">
        <f t="shared" si="30"/>
        <v>97.612624410686237</v>
      </c>
    </row>
    <row r="313" spans="2:9" ht="30" customHeight="1" x14ac:dyDescent="0.3">
      <c r="B313" s="15" t="s">
        <v>32</v>
      </c>
      <c r="C313" s="10" t="s">
        <v>85</v>
      </c>
      <c r="D313" s="10" t="s">
        <v>33</v>
      </c>
      <c r="E313" s="65">
        <v>3622.1</v>
      </c>
      <c r="F313" s="85">
        <v>3622.1</v>
      </c>
      <c r="G313" s="85">
        <v>3612.4</v>
      </c>
      <c r="H313" s="81">
        <f t="shared" si="30"/>
        <v>99.732199552745655</v>
      </c>
    </row>
    <row r="314" spans="2:9" ht="45" customHeight="1" x14ac:dyDescent="0.3">
      <c r="B314" s="15" t="s">
        <v>21</v>
      </c>
      <c r="C314" s="10" t="s">
        <v>85</v>
      </c>
      <c r="D314" s="10" t="s">
        <v>22</v>
      </c>
      <c r="E314" s="65">
        <v>3911.2</v>
      </c>
      <c r="F314" s="85">
        <v>3911.2</v>
      </c>
      <c r="G314" s="85">
        <v>3760.5</v>
      </c>
      <c r="H314" s="81">
        <f t="shared" si="30"/>
        <v>96.146962569032524</v>
      </c>
    </row>
    <row r="315" spans="2:9" ht="39.75" hidden="1" customHeight="1" x14ac:dyDescent="0.3">
      <c r="B315" s="15" t="s">
        <v>23</v>
      </c>
      <c r="C315" s="10" t="s">
        <v>85</v>
      </c>
      <c r="D315" s="10" t="s">
        <v>38</v>
      </c>
      <c r="E315" s="28"/>
      <c r="F315" s="28"/>
      <c r="H315" s="81" t="e">
        <f t="shared" si="30"/>
        <v>#DIV/0!</v>
      </c>
    </row>
    <row r="316" spans="2:9" ht="30" customHeight="1" x14ac:dyDescent="0.3">
      <c r="B316" s="15" t="s">
        <v>23</v>
      </c>
      <c r="C316" s="10" t="s">
        <v>85</v>
      </c>
      <c r="D316" s="10" t="s">
        <v>24</v>
      </c>
      <c r="E316" s="65">
        <v>102.7</v>
      </c>
      <c r="F316" s="85">
        <v>102.7</v>
      </c>
      <c r="G316" s="85">
        <v>80.8</v>
      </c>
      <c r="H316" s="81">
        <f t="shared" si="30"/>
        <v>78.675754625121712</v>
      </c>
    </row>
    <row r="317" spans="2:9" ht="75" customHeight="1" x14ac:dyDescent="0.3">
      <c r="B317" s="31" t="s">
        <v>441</v>
      </c>
      <c r="C317" s="10" t="s">
        <v>444</v>
      </c>
      <c r="D317" s="10"/>
      <c r="E317" s="28">
        <f>E318</f>
        <v>1043</v>
      </c>
      <c r="F317" s="28">
        <f>F318</f>
        <v>1043</v>
      </c>
      <c r="G317" s="63">
        <f>G318</f>
        <v>822.4</v>
      </c>
      <c r="H317" s="81">
        <f t="shared" si="30"/>
        <v>78.849472674976028</v>
      </c>
    </row>
    <row r="318" spans="2:9" ht="30" customHeight="1" x14ac:dyDescent="0.3">
      <c r="B318" s="15" t="s">
        <v>32</v>
      </c>
      <c r="C318" s="10" t="s">
        <v>444</v>
      </c>
      <c r="D318" s="10" t="s">
        <v>33</v>
      </c>
      <c r="E318" s="65">
        <v>1043</v>
      </c>
      <c r="F318" s="85">
        <v>1043</v>
      </c>
      <c r="G318" s="85">
        <v>822.4</v>
      </c>
      <c r="H318" s="81">
        <f t="shared" si="30"/>
        <v>78.849472674976028</v>
      </c>
      <c r="I318" s="25"/>
    </row>
    <row r="319" spans="2:9" ht="75" customHeight="1" x14ac:dyDescent="0.3">
      <c r="B319" s="15" t="s">
        <v>469</v>
      </c>
      <c r="C319" s="10" t="s">
        <v>445</v>
      </c>
      <c r="D319" s="10"/>
      <c r="E319" s="28">
        <f>E320</f>
        <v>8503.1</v>
      </c>
      <c r="F319" s="28">
        <f>F320</f>
        <v>8503.1</v>
      </c>
      <c r="G319" s="63">
        <f>G320</f>
        <v>8502.7999999999993</v>
      </c>
      <c r="H319" s="81">
        <f t="shared" si="30"/>
        <v>99.996471874963234</v>
      </c>
    </row>
    <row r="320" spans="2:9" ht="30" customHeight="1" x14ac:dyDescent="0.3">
      <c r="B320" s="15" t="s">
        <v>32</v>
      </c>
      <c r="C320" s="10" t="s">
        <v>445</v>
      </c>
      <c r="D320" s="10" t="s">
        <v>33</v>
      </c>
      <c r="E320" s="65">
        <v>8503.1</v>
      </c>
      <c r="F320" s="85">
        <v>8503.1</v>
      </c>
      <c r="G320" s="85">
        <v>8502.7999999999993</v>
      </c>
      <c r="H320" s="81">
        <f t="shared" si="30"/>
        <v>99.996471874963234</v>
      </c>
    </row>
    <row r="321" spans="2:8" ht="52.5" hidden="1" customHeight="1" x14ac:dyDescent="0.3">
      <c r="B321" s="15" t="s">
        <v>382</v>
      </c>
      <c r="C321" s="10" t="s">
        <v>381</v>
      </c>
      <c r="D321" s="10"/>
      <c r="E321" s="28">
        <f>E322</f>
        <v>0</v>
      </c>
      <c r="F321" s="28">
        <f>F322</f>
        <v>0</v>
      </c>
      <c r="H321" s="81" t="e">
        <f t="shared" si="30"/>
        <v>#DIV/0!</v>
      </c>
    </row>
    <row r="322" spans="2:8" ht="67.5" hidden="1" customHeight="1" x14ac:dyDescent="0.3">
      <c r="B322" s="15" t="s">
        <v>21</v>
      </c>
      <c r="C322" s="10" t="s">
        <v>381</v>
      </c>
      <c r="D322" s="10" t="s">
        <v>22</v>
      </c>
      <c r="E322" s="28"/>
      <c r="F322" s="28"/>
      <c r="H322" s="81" t="e">
        <f t="shared" si="30"/>
        <v>#DIV/0!</v>
      </c>
    </row>
    <row r="323" spans="2:8" ht="30" customHeight="1" x14ac:dyDescent="0.3">
      <c r="B323" s="15" t="s">
        <v>235</v>
      </c>
      <c r="C323" s="10" t="s">
        <v>86</v>
      </c>
      <c r="D323" s="10"/>
      <c r="E323" s="28">
        <f>E324</f>
        <v>2638</v>
      </c>
      <c r="F323" s="28">
        <f>F324</f>
        <v>2638</v>
      </c>
      <c r="G323" s="63">
        <f>G324</f>
        <v>2638</v>
      </c>
      <c r="H323" s="81">
        <f t="shared" si="30"/>
        <v>100</v>
      </c>
    </row>
    <row r="324" spans="2:8" ht="30" customHeight="1" x14ac:dyDescent="0.3">
      <c r="B324" s="15" t="s">
        <v>43</v>
      </c>
      <c r="C324" s="10" t="s">
        <v>86</v>
      </c>
      <c r="D324" s="10" t="s">
        <v>44</v>
      </c>
      <c r="E324" s="65">
        <v>2638</v>
      </c>
      <c r="F324" s="85">
        <v>2638</v>
      </c>
      <c r="G324" s="85">
        <v>2638</v>
      </c>
      <c r="H324" s="81">
        <f t="shared" si="30"/>
        <v>100</v>
      </c>
    </row>
    <row r="325" spans="2:8" ht="66" hidden="1" customHeight="1" x14ac:dyDescent="0.3">
      <c r="B325" s="15" t="s">
        <v>21</v>
      </c>
      <c r="C325" s="10" t="s">
        <v>373</v>
      </c>
      <c r="D325" s="10" t="s">
        <v>22</v>
      </c>
      <c r="E325" s="28"/>
      <c r="F325" s="28"/>
      <c r="H325" s="81" t="e">
        <f t="shared" si="30"/>
        <v>#DIV/0!</v>
      </c>
    </row>
    <row r="326" spans="2:8" ht="75" customHeight="1" x14ac:dyDescent="0.3">
      <c r="B326" s="15" t="s">
        <v>470</v>
      </c>
      <c r="C326" s="17" t="s">
        <v>446</v>
      </c>
      <c r="D326" s="17"/>
      <c r="E326" s="28">
        <f>E327</f>
        <v>2955.2</v>
      </c>
      <c r="F326" s="28">
        <f>F327</f>
        <v>2955.2</v>
      </c>
      <c r="G326" s="63">
        <f>G327</f>
        <v>2955.2</v>
      </c>
      <c r="H326" s="81">
        <f t="shared" si="30"/>
        <v>100</v>
      </c>
    </row>
    <row r="327" spans="2:8" ht="30" customHeight="1" x14ac:dyDescent="0.3">
      <c r="B327" s="15" t="s">
        <v>43</v>
      </c>
      <c r="C327" s="17" t="s">
        <v>446</v>
      </c>
      <c r="D327" s="17" t="s">
        <v>44</v>
      </c>
      <c r="E327" s="65">
        <v>2955.2</v>
      </c>
      <c r="F327" s="85">
        <v>2955.2</v>
      </c>
      <c r="G327" s="85">
        <v>2955.2</v>
      </c>
      <c r="H327" s="81">
        <f t="shared" si="30"/>
        <v>100</v>
      </c>
    </row>
    <row r="328" spans="2:8" ht="66" hidden="1" customHeight="1" x14ac:dyDescent="0.3">
      <c r="B328" s="15"/>
      <c r="C328" s="10"/>
      <c r="D328" s="10"/>
      <c r="E328" s="28"/>
      <c r="F328" s="28"/>
      <c r="H328" s="81" t="e">
        <f t="shared" si="30"/>
        <v>#DIV/0!</v>
      </c>
    </row>
    <row r="329" spans="2:8" ht="66" hidden="1" customHeight="1" x14ac:dyDescent="0.3">
      <c r="B329" s="15"/>
      <c r="C329" s="10"/>
      <c r="D329" s="10"/>
      <c r="E329" s="28"/>
      <c r="F329" s="28"/>
      <c r="H329" s="81" t="e">
        <f t="shared" si="30"/>
        <v>#DIV/0!</v>
      </c>
    </row>
    <row r="330" spans="2:8" ht="30" customHeight="1" x14ac:dyDescent="0.3">
      <c r="B330" s="15" t="s">
        <v>655</v>
      </c>
      <c r="C330" s="10" t="s">
        <v>654</v>
      </c>
      <c r="D330" s="10"/>
      <c r="E330" s="28">
        <f>E331</f>
        <v>379.1</v>
      </c>
      <c r="F330" s="28">
        <f>F331</f>
        <v>379.1</v>
      </c>
      <c r="G330" s="63">
        <f>G331</f>
        <v>379</v>
      </c>
      <c r="H330" s="81">
        <f t="shared" si="30"/>
        <v>99.97362173568979</v>
      </c>
    </row>
    <row r="331" spans="2:8" ht="26.25" customHeight="1" x14ac:dyDescent="0.3">
      <c r="B331" s="15" t="s">
        <v>43</v>
      </c>
      <c r="C331" s="10" t="s">
        <v>654</v>
      </c>
      <c r="D331" s="10" t="s">
        <v>44</v>
      </c>
      <c r="E331" s="65">
        <v>379.1</v>
      </c>
      <c r="F331" s="85">
        <v>379.1</v>
      </c>
      <c r="G331" s="85">
        <v>379</v>
      </c>
      <c r="H331" s="81">
        <f t="shared" si="30"/>
        <v>99.97362173568979</v>
      </c>
    </row>
    <row r="332" spans="2:8" ht="30" customHeight="1" x14ac:dyDescent="0.3">
      <c r="B332" s="15" t="s">
        <v>382</v>
      </c>
      <c r="C332" s="10" t="s">
        <v>474</v>
      </c>
      <c r="D332" s="10"/>
      <c r="E332" s="28">
        <f>E333</f>
        <v>1198</v>
      </c>
      <c r="F332" s="28">
        <f>F333</f>
        <v>1198</v>
      </c>
      <c r="G332" s="63">
        <f>G333</f>
        <v>1198</v>
      </c>
      <c r="H332" s="81">
        <f t="shared" si="30"/>
        <v>100</v>
      </c>
    </row>
    <row r="333" spans="2:8" ht="45" customHeight="1" x14ac:dyDescent="0.3">
      <c r="B333" s="15" t="s">
        <v>21</v>
      </c>
      <c r="C333" s="10" t="s">
        <v>474</v>
      </c>
      <c r="D333" s="10" t="s">
        <v>22</v>
      </c>
      <c r="E333" s="65">
        <v>1198</v>
      </c>
      <c r="F333" s="85">
        <v>1198</v>
      </c>
      <c r="G333" s="85">
        <v>1198</v>
      </c>
      <c r="H333" s="81">
        <f t="shared" si="30"/>
        <v>100</v>
      </c>
    </row>
    <row r="334" spans="2:8" ht="60" customHeight="1" x14ac:dyDescent="0.3">
      <c r="B334" s="15" t="s">
        <v>800</v>
      </c>
      <c r="C334" s="10" t="s">
        <v>634</v>
      </c>
      <c r="D334" s="10"/>
      <c r="E334" s="11">
        <f>E335</f>
        <v>300</v>
      </c>
      <c r="F334" s="11">
        <f>F335</f>
        <v>300</v>
      </c>
      <c r="G334" s="65">
        <f>G335</f>
        <v>300</v>
      </c>
      <c r="H334" s="81">
        <f t="shared" si="30"/>
        <v>100</v>
      </c>
    </row>
    <row r="335" spans="2:8" ht="45" customHeight="1" x14ac:dyDescent="0.3">
      <c r="B335" s="15" t="s">
        <v>21</v>
      </c>
      <c r="C335" s="10" t="s">
        <v>634</v>
      </c>
      <c r="D335" s="10" t="s">
        <v>22</v>
      </c>
      <c r="E335" s="65">
        <v>300</v>
      </c>
      <c r="F335" s="85">
        <v>300</v>
      </c>
      <c r="G335" s="85">
        <v>300</v>
      </c>
      <c r="H335" s="81">
        <f t="shared" si="30"/>
        <v>100</v>
      </c>
    </row>
    <row r="336" spans="2:8" ht="30" customHeight="1" x14ac:dyDescent="0.3">
      <c r="B336" s="15" t="s">
        <v>516</v>
      </c>
      <c r="C336" s="10" t="s">
        <v>517</v>
      </c>
      <c r="D336" s="10"/>
      <c r="E336" s="11">
        <f>E337+E339</f>
        <v>1032.2</v>
      </c>
      <c r="F336" s="11">
        <f>F337+F339</f>
        <v>1032.2</v>
      </c>
      <c r="G336" s="11">
        <f>G337+G339</f>
        <v>928.3</v>
      </c>
      <c r="H336" s="81">
        <f t="shared" si="30"/>
        <v>89.934121294322793</v>
      </c>
    </row>
    <row r="337" spans="1:8" ht="45" customHeight="1" x14ac:dyDescent="0.3">
      <c r="B337" s="68" t="s">
        <v>647</v>
      </c>
      <c r="C337" s="10" t="s">
        <v>648</v>
      </c>
      <c r="D337" s="10"/>
      <c r="E337" s="65">
        <f>E338</f>
        <v>66.599999999999994</v>
      </c>
      <c r="F337" s="85">
        <f t="shared" ref="F337" si="31">E337</f>
        <v>66.599999999999994</v>
      </c>
      <c r="G337" s="85">
        <f>G338</f>
        <v>66.5</v>
      </c>
      <c r="H337" s="81">
        <f t="shared" si="30"/>
        <v>99.849849849849861</v>
      </c>
    </row>
    <row r="338" spans="1:8" ht="45" customHeight="1" x14ac:dyDescent="0.3">
      <c r="B338" s="68" t="s">
        <v>21</v>
      </c>
      <c r="C338" s="10" t="s">
        <v>648</v>
      </c>
      <c r="D338" s="10" t="s">
        <v>22</v>
      </c>
      <c r="E338" s="65">
        <v>66.599999999999994</v>
      </c>
      <c r="F338" s="85">
        <v>66.599999999999994</v>
      </c>
      <c r="G338" s="85">
        <v>66.5</v>
      </c>
      <c r="H338" s="81">
        <f t="shared" si="30"/>
        <v>99.849849849849861</v>
      </c>
    </row>
    <row r="339" spans="1:8" ht="58.5" customHeight="1" x14ac:dyDescent="0.3">
      <c r="B339" s="84" t="s">
        <v>706</v>
      </c>
      <c r="C339" s="10" t="s">
        <v>801</v>
      </c>
      <c r="D339" s="32"/>
      <c r="E339" s="65">
        <f>E340</f>
        <v>965.6</v>
      </c>
      <c r="F339" s="85">
        <f>E339</f>
        <v>965.6</v>
      </c>
      <c r="G339" s="85">
        <f>G340</f>
        <v>861.8</v>
      </c>
      <c r="H339" s="81">
        <f t="shared" si="30"/>
        <v>89.250207125103557</v>
      </c>
    </row>
    <row r="340" spans="1:8" ht="45" customHeight="1" x14ac:dyDescent="0.3">
      <c r="B340" s="68" t="s">
        <v>21</v>
      </c>
      <c r="C340" s="10" t="s">
        <v>801</v>
      </c>
      <c r="D340" s="32" t="s">
        <v>22</v>
      </c>
      <c r="E340" s="65">
        <v>965.6</v>
      </c>
      <c r="F340" s="85">
        <v>965.6</v>
      </c>
      <c r="G340" s="85">
        <v>861.8</v>
      </c>
      <c r="H340" s="81">
        <f t="shared" si="30"/>
        <v>89.250207125103557</v>
      </c>
    </row>
    <row r="341" spans="1:8" s="27" customFormat="1" ht="63" customHeight="1" x14ac:dyDescent="0.3">
      <c r="A341" s="26">
        <v>18</v>
      </c>
      <c r="B341" s="22" t="s">
        <v>809</v>
      </c>
      <c r="C341" s="12" t="s">
        <v>76</v>
      </c>
      <c r="D341" s="13"/>
      <c r="E341" s="24">
        <f t="shared" ref="E341:G342" si="32">E342</f>
        <v>2098</v>
      </c>
      <c r="F341" s="24">
        <f t="shared" si="32"/>
        <v>2098</v>
      </c>
      <c r="G341" s="24">
        <f t="shared" si="32"/>
        <v>2087</v>
      </c>
      <c r="H341" s="81">
        <f t="shared" si="30"/>
        <v>99.475691134413722</v>
      </c>
    </row>
    <row r="342" spans="1:8" ht="87" customHeight="1" x14ac:dyDescent="0.3">
      <c r="B342" s="68" t="s">
        <v>133</v>
      </c>
      <c r="C342" s="9" t="s">
        <v>132</v>
      </c>
      <c r="D342" s="10"/>
      <c r="E342" s="28">
        <f t="shared" si="32"/>
        <v>2098</v>
      </c>
      <c r="F342" s="28">
        <f t="shared" si="32"/>
        <v>2098</v>
      </c>
      <c r="G342" s="28">
        <f t="shared" si="32"/>
        <v>2087</v>
      </c>
      <c r="H342" s="81">
        <f t="shared" si="30"/>
        <v>99.475691134413722</v>
      </c>
    </row>
    <row r="343" spans="1:8" ht="75" x14ac:dyDescent="0.3">
      <c r="B343" s="68" t="s">
        <v>544</v>
      </c>
      <c r="C343" s="9" t="s">
        <v>260</v>
      </c>
      <c r="D343" s="10"/>
      <c r="E343" s="28">
        <f>E344+E346</f>
        <v>2098</v>
      </c>
      <c r="F343" s="28">
        <f>F344+F346</f>
        <v>2098</v>
      </c>
      <c r="G343" s="28">
        <f>G344+G346</f>
        <v>2087</v>
      </c>
      <c r="H343" s="81">
        <f t="shared" si="30"/>
        <v>99.475691134413722</v>
      </c>
    </row>
    <row r="344" spans="1:8" s="34" customFormat="1" ht="43.5" customHeight="1" x14ac:dyDescent="0.25">
      <c r="A344" s="61"/>
      <c r="B344" s="82" t="s">
        <v>810</v>
      </c>
      <c r="C344" s="10" t="s">
        <v>509</v>
      </c>
      <c r="D344" s="10"/>
      <c r="E344" s="28">
        <f>E345</f>
        <v>2098</v>
      </c>
      <c r="F344" s="28">
        <f>F345</f>
        <v>2098</v>
      </c>
      <c r="G344" s="28">
        <f>G345</f>
        <v>2087</v>
      </c>
      <c r="H344" s="81">
        <f t="shared" si="30"/>
        <v>99.475691134413722</v>
      </c>
    </row>
    <row r="345" spans="1:8" ht="37.5" x14ac:dyDescent="0.3">
      <c r="B345" s="82" t="s">
        <v>45</v>
      </c>
      <c r="C345" s="10" t="s">
        <v>509</v>
      </c>
      <c r="D345" s="10" t="s">
        <v>35</v>
      </c>
      <c r="E345" s="65">
        <v>2098</v>
      </c>
      <c r="F345" s="85">
        <v>2098</v>
      </c>
      <c r="G345" s="85">
        <v>2087</v>
      </c>
      <c r="H345" s="81">
        <f t="shared" si="30"/>
        <v>99.475691134413722</v>
      </c>
    </row>
    <row r="346" spans="1:8" ht="93.75" hidden="1" x14ac:dyDescent="0.3">
      <c r="B346" s="55" t="s">
        <v>447</v>
      </c>
      <c r="C346" s="10" t="s">
        <v>448</v>
      </c>
      <c r="D346" s="10"/>
      <c r="E346" s="28">
        <f>E347</f>
        <v>0</v>
      </c>
      <c r="F346" s="28">
        <f>F347</f>
        <v>0</v>
      </c>
      <c r="H346" s="81" t="e">
        <f t="shared" si="30"/>
        <v>#DIV/0!</v>
      </c>
    </row>
    <row r="347" spans="1:8" ht="37.5" hidden="1" x14ac:dyDescent="0.3">
      <c r="B347" s="55" t="s">
        <v>45</v>
      </c>
      <c r="C347" s="10" t="s">
        <v>448</v>
      </c>
      <c r="D347" s="10" t="s">
        <v>35</v>
      </c>
      <c r="E347" s="28"/>
      <c r="F347" s="28"/>
      <c r="H347" s="81" t="e">
        <f t="shared" si="30"/>
        <v>#DIV/0!</v>
      </c>
    </row>
    <row r="348" spans="1:8" ht="37.5" hidden="1" x14ac:dyDescent="0.3">
      <c r="B348" s="15" t="s">
        <v>647</v>
      </c>
      <c r="C348" s="10" t="s">
        <v>648</v>
      </c>
      <c r="D348" s="10"/>
      <c r="E348" s="11">
        <f>E349</f>
        <v>0</v>
      </c>
      <c r="F348" s="11">
        <f>F349</f>
        <v>0</v>
      </c>
      <c r="G348" s="65">
        <f>G349</f>
        <v>0</v>
      </c>
      <c r="H348" s="81" t="e">
        <f t="shared" si="30"/>
        <v>#DIV/0!</v>
      </c>
    </row>
    <row r="349" spans="1:8" ht="39" hidden="1" customHeight="1" x14ac:dyDescent="0.3">
      <c r="B349" s="15" t="s">
        <v>21</v>
      </c>
      <c r="C349" s="10" t="s">
        <v>648</v>
      </c>
      <c r="D349" s="10" t="s">
        <v>22</v>
      </c>
      <c r="E349" s="11">
        <v>0</v>
      </c>
      <c r="F349" s="11">
        <v>0</v>
      </c>
      <c r="G349" s="85">
        <v>0</v>
      </c>
      <c r="H349" s="81" t="e">
        <f t="shared" si="30"/>
        <v>#DIV/0!</v>
      </c>
    </row>
    <row r="350" spans="1:8" s="27" customFormat="1" ht="75" customHeight="1" x14ac:dyDescent="0.3">
      <c r="A350" s="26">
        <v>19</v>
      </c>
      <c r="B350" s="19" t="s">
        <v>525</v>
      </c>
      <c r="C350" s="12" t="s">
        <v>77</v>
      </c>
      <c r="D350" s="13"/>
      <c r="E350" s="24">
        <f>E351</f>
        <v>1391.9</v>
      </c>
      <c r="F350" s="24">
        <f>F351</f>
        <v>1391.9</v>
      </c>
      <c r="G350" s="62">
        <f>G351</f>
        <v>1206.8</v>
      </c>
      <c r="H350" s="81">
        <f t="shared" si="30"/>
        <v>86.701630864286216</v>
      </c>
    </row>
    <row r="351" spans="1:8" ht="45" customHeight="1" x14ac:dyDescent="0.3">
      <c r="B351" s="15" t="s">
        <v>194</v>
      </c>
      <c r="C351" s="9" t="s">
        <v>134</v>
      </c>
      <c r="D351" s="10"/>
      <c r="E351" s="28">
        <f>E352+E357</f>
        <v>1391.9</v>
      </c>
      <c r="F351" s="28">
        <f>F352+F357</f>
        <v>1391.9</v>
      </c>
      <c r="G351" s="63">
        <f>G352+G357</f>
        <v>1206.8</v>
      </c>
      <c r="H351" s="81">
        <f t="shared" si="30"/>
        <v>86.701630864286216</v>
      </c>
    </row>
    <row r="352" spans="1:8" ht="45" customHeight="1" x14ac:dyDescent="0.3">
      <c r="B352" s="15" t="s">
        <v>195</v>
      </c>
      <c r="C352" s="9" t="s">
        <v>135</v>
      </c>
      <c r="D352" s="10"/>
      <c r="E352" s="28">
        <f>E353+E355</f>
        <v>750</v>
      </c>
      <c r="F352" s="28">
        <f>F353+F355</f>
        <v>750</v>
      </c>
      <c r="G352" s="28">
        <f>G353+G355</f>
        <v>565</v>
      </c>
      <c r="H352" s="81">
        <f t="shared" si="30"/>
        <v>75.333333333333329</v>
      </c>
    </row>
    <row r="353" spans="1:8" ht="45" customHeight="1" x14ac:dyDescent="0.3">
      <c r="B353" s="15" t="s">
        <v>196</v>
      </c>
      <c r="C353" s="9" t="s">
        <v>136</v>
      </c>
      <c r="D353" s="10"/>
      <c r="E353" s="28">
        <f t="shared" ref="E353:G353" si="33">E354</f>
        <v>450</v>
      </c>
      <c r="F353" s="28">
        <f t="shared" si="33"/>
        <v>450</v>
      </c>
      <c r="G353" s="63">
        <f t="shared" si="33"/>
        <v>445</v>
      </c>
      <c r="H353" s="81">
        <f t="shared" si="30"/>
        <v>98.888888888888886</v>
      </c>
    </row>
    <row r="354" spans="1:8" ht="45" customHeight="1" x14ac:dyDescent="0.3">
      <c r="B354" s="55" t="s">
        <v>54</v>
      </c>
      <c r="C354" s="9" t="s">
        <v>136</v>
      </c>
      <c r="D354" s="10" t="s">
        <v>55</v>
      </c>
      <c r="E354" s="65">
        <v>450</v>
      </c>
      <c r="F354" s="85">
        <v>450</v>
      </c>
      <c r="G354" s="85">
        <v>445</v>
      </c>
      <c r="H354" s="81">
        <f t="shared" si="30"/>
        <v>98.888888888888886</v>
      </c>
    </row>
    <row r="355" spans="1:8" ht="30" customHeight="1" x14ac:dyDescent="0.3">
      <c r="B355" s="68" t="s">
        <v>805</v>
      </c>
      <c r="C355" s="9" t="s">
        <v>806</v>
      </c>
      <c r="D355" s="10"/>
      <c r="E355" s="65">
        <f t="shared" ref="E355:G355" si="34">E356</f>
        <v>300</v>
      </c>
      <c r="F355" s="65">
        <f t="shared" si="34"/>
        <v>300</v>
      </c>
      <c r="G355" s="65">
        <f t="shared" si="34"/>
        <v>120</v>
      </c>
      <c r="H355" s="81">
        <f t="shared" si="30"/>
        <v>40</v>
      </c>
    </row>
    <row r="356" spans="1:8" ht="45" customHeight="1" x14ac:dyDescent="0.3">
      <c r="B356" s="82" t="s">
        <v>54</v>
      </c>
      <c r="C356" s="9" t="s">
        <v>806</v>
      </c>
      <c r="D356" s="10" t="s">
        <v>55</v>
      </c>
      <c r="E356" s="65">
        <v>300</v>
      </c>
      <c r="F356" s="85">
        <v>300</v>
      </c>
      <c r="G356" s="85">
        <v>120</v>
      </c>
      <c r="H356" s="81">
        <f t="shared" si="30"/>
        <v>40</v>
      </c>
    </row>
    <row r="357" spans="1:8" ht="45" customHeight="1" x14ac:dyDescent="0.3">
      <c r="B357" s="15" t="s">
        <v>815</v>
      </c>
      <c r="C357" s="9" t="s">
        <v>265</v>
      </c>
      <c r="D357" s="10"/>
      <c r="E357" s="28">
        <f>E358+E360</f>
        <v>641.9</v>
      </c>
      <c r="F357" s="28">
        <f>F358+F360</f>
        <v>641.9</v>
      </c>
      <c r="G357" s="28">
        <f>G358+G360</f>
        <v>641.79999999999995</v>
      </c>
      <c r="H357" s="81">
        <f t="shared" si="30"/>
        <v>99.984421249415789</v>
      </c>
    </row>
    <row r="358" spans="1:8" ht="30" customHeight="1" x14ac:dyDescent="0.3">
      <c r="B358" s="15" t="s">
        <v>163</v>
      </c>
      <c r="C358" s="9" t="s">
        <v>262</v>
      </c>
      <c r="D358" s="10"/>
      <c r="E358" s="28">
        <f t="shared" ref="E358:G358" si="35">E359</f>
        <v>591.9</v>
      </c>
      <c r="F358" s="28">
        <f t="shared" si="35"/>
        <v>591.9</v>
      </c>
      <c r="G358" s="63">
        <f t="shared" si="35"/>
        <v>591.79999999999995</v>
      </c>
      <c r="H358" s="81">
        <f t="shared" si="30"/>
        <v>99.983105254265922</v>
      </c>
    </row>
    <row r="359" spans="1:8" ht="45" customHeight="1" x14ac:dyDescent="0.3">
      <c r="B359" s="15" t="s">
        <v>21</v>
      </c>
      <c r="C359" s="9" t="s">
        <v>262</v>
      </c>
      <c r="D359" s="10" t="s">
        <v>22</v>
      </c>
      <c r="E359" s="65">
        <v>591.9</v>
      </c>
      <c r="F359" s="85">
        <v>591.9</v>
      </c>
      <c r="G359" s="85">
        <v>591.79999999999995</v>
      </c>
      <c r="H359" s="81">
        <f t="shared" si="30"/>
        <v>99.983105254265922</v>
      </c>
    </row>
    <row r="360" spans="1:8" ht="93.75" x14ac:dyDescent="0.3">
      <c r="B360" s="68" t="s">
        <v>811</v>
      </c>
      <c r="C360" s="9" t="s">
        <v>812</v>
      </c>
      <c r="D360" s="10"/>
      <c r="E360" s="11">
        <f>E361</f>
        <v>50</v>
      </c>
      <c r="F360" s="11">
        <f>F361</f>
        <v>50</v>
      </c>
      <c r="G360" s="11">
        <f>G361</f>
        <v>50</v>
      </c>
      <c r="H360" s="81">
        <f t="shared" si="30"/>
        <v>100</v>
      </c>
    </row>
    <row r="361" spans="1:8" ht="37.5" x14ac:dyDescent="0.3">
      <c r="B361" s="68" t="s">
        <v>21</v>
      </c>
      <c r="C361" s="9" t="s">
        <v>812</v>
      </c>
      <c r="D361" s="10" t="s">
        <v>22</v>
      </c>
      <c r="E361" s="11">
        <v>50</v>
      </c>
      <c r="F361" s="11">
        <v>50</v>
      </c>
      <c r="G361" s="11">
        <v>50</v>
      </c>
      <c r="H361" s="81">
        <f t="shared" si="30"/>
        <v>100</v>
      </c>
    </row>
    <row r="362" spans="1:8" ht="41.45" hidden="1" customHeight="1" x14ac:dyDescent="0.3">
      <c r="F362" s="35"/>
      <c r="H362" s="81" t="e">
        <f t="shared" si="30"/>
        <v>#DIV/0!</v>
      </c>
    </row>
    <row r="363" spans="1:8" s="33" customFormat="1" ht="75" customHeight="1" x14ac:dyDescent="0.25">
      <c r="A363" s="26">
        <v>20</v>
      </c>
      <c r="B363" s="19" t="s">
        <v>698</v>
      </c>
      <c r="C363" s="13" t="s">
        <v>78</v>
      </c>
      <c r="D363" s="13"/>
      <c r="E363" s="24">
        <f t="shared" ref="E363:G364" si="36">E364</f>
        <v>198.5</v>
      </c>
      <c r="F363" s="24">
        <f t="shared" si="36"/>
        <v>198.5</v>
      </c>
      <c r="G363" s="24">
        <f t="shared" si="36"/>
        <v>198.4</v>
      </c>
      <c r="H363" s="81">
        <f t="shared" si="30"/>
        <v>99.949622166246854</v>
      </c>
    </row>
    <row r="364" spans="1:8" s="34" customFormat="1" ht="60" customHeight="1" x14ac:dyDescent="0.25">
      <c r="A364" s="61"/>
      <c r="B364" s="15" t="s">
        <v>198</v>
      </c>
      <c r="C364" s="10" t="s">
        <v>137</v>
      </c>
      <c r="D364" s="10"/>
      <c r="E364" s="28">
        <f t="shared" si="36"/>
        <v>198.5</v>
      </c>
      <c r="F364" s="28">
        <f t="shared" si="36"/>
        <v>198.5</v>
      </c>
      <c r="G364" s="28">
        <f t="shared" si="36"/>
        <v>198.4</v>
      </c>
      <c r="H364" s="81">
        <f t="shared" si="30"/>
        <v>99.949622166246854</v>
      </c>
    </row>
    <row r="365" spans="1:8" s="34" customFormat="1" ht="60" customHeight="1" x14ac:dyDescent="0.25">
      <c r="A365" s="61"/>
      <c r="B365" s="15" t="s">
        <v>199</v>
      </c>
      <c r="C365" s="10" t="s">
        <v>512</v>
      </c>
      <c r="D365" s="10"/>
      <c r="E365" s="28">
        <f>E366+E368</f>
        <v>198.5</v>
      </c>
      <c r="F365" s="28">
        <f t="shared" ref="F365:G365" si="37">F366+F368</f>
        <v>198.5</v>
      </c>
      <c r="G365" s="28">
        <f t="shared" si="37"/>
        <v>198.4</v>
      </c>
      <c r="H365" s="81">
        <f t="shared" si="30"/>
        <v>99.949622166246854</v>
      </c>
    </row>
    <row r="366" spans="1:8" s="34" customFormat="1" ht="44.25" hidden="1" customHeight="1" x14ac:dyDescent="0.25">
      <c r="A366" s="61"/>
      <c r="B366" s="15" t="s">
        <v>200</v>
      </c>
      <c r="C366" s="10" t="s">
        <v>138</v>
      </c>
      <c r="D366" s="10"/>
      <c r="E366" s="28">
        <f t="shared" ref="E366:G366" si="38">E367</f>
        <v>0</v>
      </c>
      <c r="F366" s="28">
        <f t="shared" si="38"/>
        <v>0</v>
      </c>
      <c r="G366" s="63">
        <f t="shared" si="38"/>
        <v>0</v>
      </c>
      <c r="H366" s="81" t="e">
        <f t="shared" si="30"/>
        <v>#DIV/0!</v>
      </c>
    </row>
    <row r="367" spans="1:8" ht="86.25" hidden="1" customHeight="1" x14ac:dyDescent="0.3">
      <c r="B367" s="15" t="s">
        <v>627</v>
      </c>
      <c r="C367" s="10" t="s">
        <v>138</v>
      </c>
      <c r="D367" s="10" t="s">
        <v>51</v>
      </c>
      <c r="E367" s="28">
        <v>0</v>
      </c>
      <c r="F367" s="28">
        <v>0</v>
      </c>
      <c r="G367" s="85">
        <v>0</v>
      </c>
      <c r="H367" s="81" t="e">
        <f t="shared" si="30"/>
        <v>#DIV/0!</v>
      </c>
    </row>
    <row r="368" spans="1:8" ht="60" customHeight="1" x14ac:dyDescent="0.3">
      <c r="B368" s="68" t="s">
        <v>763</v>
      </c>
      <c r="C368" s="10" t="s">
        <v>764</v>
      </c>
      <c r="D368" s="10"/>
      <c r="E368" s="65">
        <f>E369</f>
        <v>198.5</v>
      </c>
      <c r="F368" s="65">
        <f>F369</f>
        <v>198.5</v>
      </c>
      <c r="G368" s="65">
        <f>G369</f>
        <v>198.4</v>
      </c>
      <c r="H368" s="81">
        <f t="shared" si="30"/>
        <v>99.949622166246854</v>
      </c>
    </row>
    <row r="369" spans="1:8" ht="75" customHeight="1" x14ac:dyDescent="0.3">
      <c r="B369" s="68" t="s">
        <v>627</v>
      </c>
      <c r="C369" s="10" t="s">
        <v>764</v>
      </c>
      <c r="D369" s="10" t="s">
        <v>51</v>
      </c>
      <c r="E369" s="65">
        <v>198.5</v>
      </c>
      <c r="F369" s="85">
        <v>198.5</v>
      </c>
      <c r="G369" s="85">
        <f>198.3+0.1</f>
        <v>198.4</v>
      </c>
      <c r="H369" s="81">
        <f t="shared" si="30"/>
        <v>99.949622166246854</v>
      </c>
    </row>
    <row r="370" spans="1:8" s="27" customFormat="1" ht="60" customHeight="1" x14ac:dyDescent="0.3">
      <c r="A370" s="26">
        <v>21</v>
      </c>
      <c r="B370" s="19" t="s">
        <v>699</v>
      </c>
      <c r="C370" s="13" t="s">
        <v>79</v>
      </c>
      <c r="D370" s="13"/>
      <c r="E370" s="24">
        <f t="shared" ref="E370:G371" si="39">E371</f>
        <v>14973.8</v>
      </c>
      <c r="F370" s="24">
        <f t="shared" si="39"/>
        <v>14973.8</v>
      </c>
      <c r="G370" s="62">
        <f t="shared" si="39"/>
        <v>14973.8</v>
      </c>
      <c r="H370" s="81">
        <f t="shared" si="30"/>
        <v>100</v>
      </c>
    </row>
    <row r="371" spans="1:8" ht="45" customHeight="1" x14ac:dyDescent="0.3">
      <c r="B371" s="15" t="s">
        <v>230</v>
      </c>
      <c r="C371" s="10" t="s">
        <v>139</v>
      </c>
      <c r="D371" s="10"/>
      <c r="E371" s="28">
        <f t="shared" si="39"/>
        <v>14973.8</v>
      </c>
      <c r="F371" s="28">
        <f t="shared" si="39"/>
        <v>14973.8</v>
      </c>
      <c r="G371" s="63">
        <f t="shared" si="39"/>
        <v>14973.8</v>
      </c>
      <c r="H371" s="81">
        <f t="shared" ref="H371:H444" si="40">G371/F371*100</f>
        <v>100</v>
      </c>
    </row>
    <row r="372" spans="1:8" ht="45" customHeight="1" x14ac:dyDescent="0.3">
      <c r="B372" s="15" t="s">
        <v>231</v>
      </c>
      <c r="C372" s="10" t="s">
        <v>140</v>
      </c>
      <c r="D372" s="10"/>
      <c r="E372" s="28">
        <f>E373+E375</f>
        <v>14973.8</v>
      </c>
      <c r="F372" s="28">
        <f>F373+F375</f>
        <v>14973.8</v>
      </c>
      <c r="G372" s="63">
        <f>G373+G375</f>
        <v>14973.8</v>
      </c>
      <c r="H372" s="81">
        <f t="shared" si="40"/>
        <v>100</v>
      </c>
    </row>
    <row r="373" spans="1:8" ht="30" customHeight="1" x14ac:dyDescent="0.3">
      <c r="B373" s="15" t="s">
        <v>56</v>
      </c>
      <c r="C373" s="10" t="s">
        <v>141</v>
      </c>
      <c r="D373" s="10"/>
      <c r="E373" s="28">
        <f>E374</f>
        <v>14973.8</v>
      </c>
      <c r="F373" s="28">
        <f>F374</f>
        <v>14973.8</v>
      </c>
      <c r="G373" s="63">
        <f>G374</f>
        <v>14973.8</v>
      </c>
      <c r="H373" s="81">
        <f t="shared" si="40"/>
        <v>100</v>
      </c>
    </row>
    <row r="374" spans="1:8" ht="30" customHeight="1" x14ac:dyDescent="0.3">
      <c r="B374" s="15" t="s">
        <v>42</v>
      </c>
      <c r="C374" s="10" t="s">
        <v>141</v>
      </c>
      <c r="D374" s="10" t="s">
        <v>34</v>
      </c>
      <c r="E374" s="65">
        <v>14973.8</v>
      </c>
      <c r="F374" s="85">
        <v>14973.8</v>
      </c>
      <c r="G374" s="85">
        <v>14973.8</v>
      </c>
      <c r="H374" s="81">
        <f t="shared" si="40"/>
        <v>100</v>
      </c>
    </row>
    <row r="375" spans="1:8" ht="42" hidden="1" customHeight="1" x14ac:dyDescent="0.3">
      <c r="B375" s="15" t="s">
        <v>357</v>
      </c>
      <c r="C375" s="10" t="s">
        <v>358</v>
      </c>
      <c r="D375" s="10"/>
      <c r="E375" s="28">
        <f>E376</f>
        <v>0</v>
      </c>
      <c r="F375" s="28">
        <f>F376</f>
        <v>0</v>
      </c>
      <c r="H375" s="81" t="e">
        <f t="shared" si="40"/>
        <v>#DIV/0!</v>
      </c>
    </row>
    <row r="376" spans="1:8" ht="29.45" hidden="1" customHeight="1" x14ac:dyDescent="0.3">
      <c r="B376" s="15" t="s">
        <v>42</v>
      </c>
      <c r="C376" s="10" t="s">
        <v>358</v>
      </c>
      <c r="D376" s="10" t="s">
        <v>34</v>
      </c>
      <c r="E376" s="28"/>
      <c r="F376" s="28"/>
      <c r="H376" s="81" t="e">
        <f t="shared" si="40"/>
        <v>#DIV/0!</v>
      </c>
    </row>
    <row r="377" spans="1:8" ht="29.45" hidden="1" customHeight="1" x14ac:dyDescent="0.3">
      <c r="B377" s="31"/>
      <c r="C377" s="9"/>
      <c r="D377" s="10"/>
      <c r="E377" s="28"/>
      <c r="F377" s="28"/>
      <c r="H377" s="81" t="e">
        <f t="shared" si="40"/>
        <v>#DIV/0!</v>
      </c>
    </row>
    <row r="378" spans="1:8" s="27" customFormat="1" ht="75.75" hidden="1" customHeight="1" x14ac:dyDescent="0.3">
      <c r="A378" s="26">
        <v>26</v>
      </c>
      <c r="B378" s="22" t="s">
        <v>526</v>
      </c>
      <c r="C378" s="12" t="s">
        <v>399</v>
      </c>
      <c r="D378" s="13"/>
      <c r="E378" s="24">
        <f>E380</f>
        <v>0</v>
      </c>
      <c r="F378" s="24">
        <f>F380</f>
        <v>0</v>
      </c>
      <c r="G378" s="64"/>
      <c r="H378" s="81" t="e">
        <f t="shared" si="40"/>
        <v>#DIV/0!</v>
      </c>
    </row>
    <row r="379" spans="1:8" ht="75.75" hidden="1" customHeight="1" x14ac:dyDescent="0.3">
      <c r="B379" s="55" t="s">
        <v>402</v>
      </c>
      <c r="C379" s="9" t="s">
        <v>400</v>
      </c>
      <c r="D379" s="10"/>
      <c r="E379" s="28">
        <f>E380</f>
        <v>0</v>
      </c>
      <c r="F379" s="28">
        <f>F380</f>
        <v>0</v>
      </c>
      <c r="H379" s="81" t="e">
        <f t="shared" si="40"/>
        <v>#DIV/0!</v>
      </c>
    </row>
    <row r="380" spans="1:8" ht="40.5" hidden="1" customHeight="1" x14ac:dyDescent="0.3">
      <c r="B380" s="55" t="s">
        <v>510</v>
      </c>
      <c r="C380" s="9" t="s">
        <v>457</v>
      </c>
      <c r="D380" s="10"/>
      <c r="E380" s="28">
        <f>E381+E383</f>
        <v>0</v>
      </c>
      <c r="F380" s="28">
        <f>F381+F383</f>
        <v>0</v>
      </c>
      <c r="H380" s="81" t="e">
        <f t="shared" si="40"/>
        <v>#DIV/0!</v>
      </c>
    </row>
    <row r="381" spans="1:8" ht="47.25" hidden="1" customHeight="1" x14ac:dyDescent="0.3">
      <c r="B381" s="56" t="s">
        <v>452</v>
      </c>
      <c r="C381" s="9" t="s">
        <v>401</v>
      </c>
      <c r="D381" s="10"/>
      <c r="E381" s="28">
        <f>E382</f>
        <v>0</v>
      </c>
      <c r="F381" s="28">
        <f>F382</f>
        <v>0</v>
      </c>
      <c r="H381" s="81" t="e">
        <f t="shared" si="40"/>
        <v>#DIV/0!</v>
      </c>
    </row>
    <row r="382" spans="1:8" ht="55.5" hidden="1" customHeight="1" x14ac:dyDescent="0.3">
      <c r="B382" s="15" t="s">
        <v>21</v>
      </c>
      <c r="C382" s="9" t="s">
        <v>401</v>
      </c>
      <c r="D382" s="10" t="s">
        <v>22</v>
      </c>
      <c r="E382" s="28"/>
      <c r="F382" s="28"/>
      <c r="H382" s="81" t="e">
        <f t="shared" si="40"/>
        <v>#DIV/0!</v>
      </c>
    </row>
    <row r="383" spans="1:8" ht="27.75" hidden="1" customHeight="1" x14ac:dyDescent="0.3">
      <c r="B383" s="56" t="s">
        <v>507</v>
      </c>
      <c r="C383" s="9" t="s">
        <v>508</v>
      </c>
      <c r="D383" s="10"/>
      <c r="E383" s="28">
        <f>E384</f>
        <v>0</v>
      </c>
      <c r="F383" s="28">
        <f>F384</f>
        <v>0</v>
      </c>
      <c r="H383" s="81" t="e">
        <f t="shared" si="40"/>
        <v>#DIV/0!</v>
      </c>
    </row>
    <row r="384" spans="1:8" s="37" customFormat="1" ht="24" hidden="1" customHeight="1" x14ac:dyDescent="0.25">
      <c r="A384" s="61"/>
      <c r="B384" s="15" t="s">
        <v>37</v>
      </c>
      <c r="C384" s="9" t="s">
        <v>508</v>
      </c>
      <c r="D384" s="10" t="s">
        <v>38</v>
      </c>
      <c r="E384" s="28"/>
      <c r="F384" s="28"/>
      <c r="G384" s="85"/>
      <c r="H384" s="81" t="e">
        <f t="shared" si="40"/>
        <v>#DIV/0!</v>
      </c>
    </row>
    <row r="385" spans="1:8" s="27" customFormat="1" ht="99" hidden="1" customHeight="1" x14ac:dyDescent="0.3">
      <c r="A385" s="26">
        <v>27</v>
      </c>
      <c r="B385" s="22" t="s">
        <v>527</v>
      </c>
      <c r="C385" s="12" t="s">
        <v>80</v>
      </c>
      <c r="D385" s="13"/>
      <c r="E385" s="24">
        <f>E386</f>
        <v>0</v>
      </c>
      <c r="F385" s="24">
        <f>F386</f>
        <v>0</v>
      </c>
      <c r="G385" s="64"/>
      <c r="H385" s="81" t="e">
        <f t="shared" si="40"/>
        <v>#DIV/0!</v>
      </c>
    </row>
    <row r="386" spans="1:8" ht="62.25" hidden="1" customHeight="1" x14ac:dyDescent="0.3">
      <c r="B386" s="55" t="s">
        <v>252</v>
      </c>
      <c r="C386" s="9" t="s">
        <v>150</v>
      </c>
      <c r="D386" s="10"/>
      <c r="E386" s="28">
        <f>E387</f>
        <v>0</v>
      </c>
      <c r="F386" s="28">
        <f>F387</f>
        <v>0</v>
      </c>
      <c r="H386" s="81" t="e">
        <f t="shared" si="40"/>
        <v>#DIV/0!</v>
      </c>
    </row>
    <row r="387" spans="1:8" ht="94.5" hidden="1" customHeight="1" x14ac:dyDescent="0.3">
      <c r="B387" s="55" t="s">
        <v>405</v>
      </c>
      <c r="C387" s="9" t="s">
        <v>151</v>
      </c>
      <c r="D387" s="10"/>
      <c r="E387" s="28">
        <f>E388+E390</f>
        <v>0</v>
      </c>
      <c r="F387" s="28">
        <f>F388+F390</f>
        <v>0</v>
      </c>
      <c r="H387" s="81" t="e">
        <f t="shared" si="40"/>
        <v>#DIV/0!</v>
      </c>
    </row>
    <row r="388" spans="1:8" s="34" customFormat="1" ht="22.9" hidden="1" customHeight="1" x14ac:dyDescent="0.25">
      <c r="A388" s="61"/>
      <c r="B388" s="55" t="s">
        <v>453</v>
      </c>
      <c r="C388" s="9" t="s">
        <v>152</v>
      </c>
      <c r="D388" s="10"/>
      <c r="E388" s="28">
        <f>E389+E392</f>
        <v>0</v>
      </c>
      <c r="F388" s="28">
        <f>F389+F392</f>
        <v>0</v>
      </c>
      <c r="G388" s="85"/>
      <c r="H388" s="81" t="e">
        <f t="shared" si="40"/>
        <v>#DIV/0!</v>
      </c>
    </row>
    <row r="389" spans="1:8" ht="64.5" hidden="1" customHeight="1" x14ac:dyDescent="0.3">
      <c r="B389" s="15" t="s">
        <v>21</v>
      </c>
      <c r="C389" s="9" t="s">
        <v>152</v>
      </c>
      <c r="D389" s="10" t="s">
        <v>22</v>
      </c>
      <c r="E389" s="28"/>
      <c r="F389" s="28"/>
      <c r="H389" s="81" t="e">
        <f t="shared" si="40"/>
        <v>#DIV/0!</v>
      </c>
    </row>
    <row r="390" spans="1:8" s="34" customFormat="1" ht="22.9" hidden="1" customHeight="1" x14ac:dyDescent="0.25">
      <c r="A390" s="61"/>
      <c r="B390" s="55" t="s">
        <v>250</v>
      </c>
      <c r="C390" s="9" t="s">
        <v>251</v>
      </c>
      <c r="D390" s="10"/>
      <c r="E390" s="28">
        <f>E391</f>
        <v>0</v>
      </c>
      <c r="F390" s="28">
        <f>F391</f>
        <v>0</v>
      </c>
      <c r="G390" s="85"/>
      <c r="H390" s="81" t="e">
        <f t="shared" si="40"/>
        <v>#DIV/0!</v>
      </c>
    </row>
    <row r="391" spans="1:8" ht="62.25" hidden="1" customHeight="1" x14ac:dyDescent="0.3">
      <c r="B391" s="15" t="s">
        <v>21</v>
      </c>
      <c r="C391" s="9" t="s">
        <v>251</v>
      </c>
      <c r="D391" s="10" t="s">
        <v>22</v>
      </c>
      <c r="E391" s="28"/>
      <c r="F391" s="28"/>
      <c r="H391" s="81" t="e">
        <f t="shared" si="40"/>
        <v>#DIV/0!</v>
      </c>
    </row>
    <row r="392" spans="1:8" ht="21.75" hidden="1" customHeight="1" x14ac:dyDescent="0.3">
      <c r="B392" s="15" t="s">
        <v>37</v>
      </c>
      <c r="C392" s="9" t="s">
        <v>152</v>
      </c>
      <c r="D392" s="10" t="s">
        <v>38</v>
      </c>
      <c r="E392" s="28"/>
      <c r="F392" s="28"/>
      <c r="H392" s="81" t="e">
        <f t="shared" si="40"/>
        <v>#DIV/0!</v>
      </c>
    </row>
    <row r="393" spans="1:8" s="27" customFormat="1" ht="75" customHeight="1" x14ac:dyDescent="0.3">
      <c r="A393" s="26">
        <v>22</v>
      </c>
      <c r="B393" s="22" t="s">
        <v>619</v>
      </c>
      <c r="C393" s="12" t="s">
        <v>399</v>
      </c>
      <c r="D393" s="13"/>
      <c r="E393" s="14">
        <f t="shared" ref="E393:G398" si="41">E394</f>
        <v>8852</v>
      </c>
      <c r="F393" s="14">
        <f t="shared" si="41"/>
        <v>8852</v>
      </c>
      <c r="G393" s="66">
        <f t="shared" si="41"/>
        <v>5654.7</v>
      </c>
      <c r="H393" s="81">
        <f t="shared" si="40"/>
        <v>63.880478987799364</v>
      </c>
    </row>
    <row r="394" spans="1:8" ht="117.75" customHeight="1" x14ac:dyDescent="0.3">
      <c r="B394" s="82" t="s">
        <v>766</v>
      </c>
      <c r="C394" s="9" t="s">
        <v>400</v>
      </c>
      <c r="D394" s="10"/>
      <c r="E394" s="11">
        <f>E395+E400</f>
        <v>8852</v>
      </c>
      <c r="F394" s="11">
        <f>F395+F400</f>
        <v>8852</v>
      </c>
      <c r="G394" s="11">
        <f>G395+G400</f>
        <v>5654.7</v>
      </c>
      <c r="H394" s="81">
        <f t="shared" si="40"/>
        <v>63.880478987799364</v>
      </c>
    </row>
    <row r="395" spans="1:8" ht="45" customHeight="1" x14ac:dyDescent="0.3">
      <c r="B395" s="55" t="s">
        <v>510</v>
      </c>
      <c r="C395" s="9" t="s">
        <v>457</v>
      </c>
      <c r="D395" s="10"/>
      <c r="E395" s="11">
        <f>E396+E398</f>
        <v>5413.7</v>
      </c>
      <c r="F395" s="11">
        <f>F396+F398</f>
        <v>5413.7</v>
      </c>
      <c r="G395" s="11">
        <f>G396+G398</f>
        <v>3974.7</v>
      </c>
      <c r="H395" s="81">
        <f t="shared" si="40"/>
        <v>73.419288102406853</v>
      </c>
    </row>
    <row r="396" spans="1:8" ht="45" hidden="1" customHeight="1" x14ac:dyDescent="0.3">
      <c r="B396" s="31" t="s">
        <v>452</v>
      </c>
      <c r="C396" s="9" t="s">
        <v>401</v>
      </c>
      <c r="D396" s="10"/>
      <c r="E396" s="65">
        <f>E397</f>
        <v>0</v>
      </c>
      <c r="F396" s="65">
        <f>F397</f>
        <v>0</v>
      </c>
      <c r="G396" s="65">
        <f>G397</f>
        <v>0</v>
      </c>
      <c r="H396" s="81" t="e">
        <f t="shared" si="40"/>
        <v>#DIV/0!</v>
      </c>
    </row>
    <row r="397" spans="1:8" ht="45" hidden="1" customHeight="1" x14ac:dyDescent="0.3">
      <c r="B397" s="69" t="s">
        <v>21</v>
      </c>
      <c r="C397" s="9" t="s">
        <v>401</v>
      </c>
      <c r="D397" s="10" t="s">
        <v>22</v>
      </c>
      <c r="E397" s="65">
        <v>0</v>
      </c>
      <c r="F397" s="85">
        <v>0</v>
      </c>
      <c r="G397" s="85">
        <v>0</v>
      </c>
      <c r="H397" s="81" t="e">
        <f t="shared" si="40"/>
        <v>#DIV/0!</v>
      </c>
    </row>
    <row r="398" spans="1:8" ht="30" customHeight="1" x14ac:dyDescent="0.3">
      <c r="B398" s="56" t="s">
        <v>507</v>
      </c>
      <c r="C398" s="9" t="s">
        <v>508</v>
      </c>
      <c r="D398" s="10"/>
      <c r="E398" s="11">
        <f t="shared" si="41"/>
        <v>5413.7</v>
      </c>
      <c r="F398" s="11">
        <f t="shared" si="41"/>
        <v>5413.7</v>
      </c>
      <c r="G398" s="65">
        <f t="shared" si="41"/>
        <v>3974.7</v>
      </c>
      <c r="H398" s="81">
        <f t="shared" si="40"/>
        <v>73.419288102406853</v>
      </c>
    </row>
    <row r="399" spans="1:8" ht="30" customHeight="1" x14ac:dyDescent="0.3">
      <c r="B399" s="15" t="s">
        <v>620</v>
      </c>
      <c r="C399" s="9" t="s">
        <v>508</v>
      </c>
      <c r="D399" s="10" t="s">
        <v>38</v>
      </c>
      <c r="E399" s="85">
        <v>5413.7</v>
      </c>
      <c r="F399" s="85">
        <v>5413.7</v>
      </c>
      <c r="G399" s="85">
        <v>3974.7</v>
      </c>
      <c r="H399" s="81">
        <f t="shared" si="40"/>
        <v>73.419288102406853</v>
      </c>
    </row>
    <row r="400" spans="1:8" ht="60" customHeight="1" x14ac:dyDescent="0.3">
      <c r="B400" s="68" t="s">
        <v>709</v>
      </c>
      <c r="C400" s="9" t="s">
        <v>710</v>
      </c>
      <c r="D400" s="10"/>
      <c r="E400" s="65">
        <f>E401+E403</f>
        <v>3438.3</v>
      </c>
      <c r="F400" s="65">
        <f>F401+F403</f>
        <v>3438.3</v>
      </c>
      <c r="G400" s="65">
        <f>G401+G403</f>
        <v>1680</v>
      </c>
      <c r="H400" s="81">
        <f>G400/F400*100</f>
        <v>48.861355902626293</v>
      </c>
    </row>
    <row r="401" spans="1:8" ht="195" customHeight="1" x14ac:dyDescent="0.3">
      <c r="B401" s="70" t="s">
        <v>774</v>
      </c>
      <c r="C401" s="9" t="s">
        <v>711</v>
      </c>
      <c r="D401" s="10"/>
      <c r="E401" s="65">
        <f>E402</f>
        <v>1913.4</v>
      </c>
      <c r="F401" s="65">
        <f>F402</f>
        <v>1913.4</v>
      </c>
      <c r="G401" s="85">
        <f>G402</f>
        <v>934.9</v>
      </c>
      <c r="H401" s="81">
        <f>G401/F401*100</f>
        <v>48.860666875718614</v>
      </c>
    </row>
    <row r="402" spans="1:8" ht="30" customHeight="1" x14ac:dyDescent="0.3">
      <c r="B402" s="68" t="s">
        <v>620</v>
      </c>
      <c r="C402" s="9" t="s">
        <v>711</v>
      </c>
      <c r="D402" s="10" t="s">
        <v>38</v>
      </c>
      <c r="E402" s="65">
        <v>1913.4</v>
      </c>
      <c r="F402" s="65">
        <v>1913.4</v>
      </c>
      <c r="G402" s="85">
        <v>934.9</v>
      </c>
      <c r="H402" s="81">
        <f>G402/F402*100</f>
        <v>48.860666875718614</v>
      </c>
    </row>
    <row r="403" spans="1:8" ht="95.25" customHeight="1" x14ac:dyDescent="0.3">
      <c r="B403" s="70" t="s">
        <v>775</v>
      </c>
      <c r="C403" s="9" t="s">
        <v>712</v>
      </c>
      <c r="D403" s="10"/>
      <c r="E403" s="65">
        <f>E404</f>
        <v>1524.9</v>
      </c>
      <c r="F403" s="65">
        <f>F404</f>
        <v>1524.9</v>
      </c>
      <c r="G403" s="65">
        <f>G404</f>
        <v>745.1</v>
      </c>
      <c r="H403" s="81">
        <f>G403/F403*100</f>
        <v>48.86222047347367</v>
      </c>
    </row>
    <row r="404" spans="1:8" ht="30" customHeight="1" x14ac:dyDescent="0.3">
      <c r="B404" s="68" t="s">
        <v>620</v>
      </c>
      <c r="C404" s="9" t="s">
        <v>712</v>
      </c>
      <c r="D404" s="10" t="s">
        <v>38</v>
      </c>
      <c r="E404" s="65">
        <v>1524.9</v>
      </c>
      <c r="F404" s="65">
        <v>1524.9</v>
      </c>
      <c r="G404" s="85">
        <v>745.1</v>
      </c>
      <c r="H404" s="81">
        <f>G404/F404*100</f>
        <v>48.86222047347367</v>
      </c>
    </row>
    <row r="405" spans="1:8" s="27" customFormat="1" ht="60" hidden="1" customHeight="1" x14ac:dyDescent="0.3">
      <c r="A405" s="26">
        <v>24</v>
      </c>
      <c r="B405" s="22" t="s">
        <v>765</v>
      </c>
      <c r="C405" s="13" t="s">
        <v>173</v>
      </c>
      <c r="D405" s="13"/>
      <c r="E405" s="24">
        <f>E406</f>
        <v>0</v>
      </c>
      <c r="F405" s="24">
        <f>F406</f>
        <v>0</v>
      </c>
      <c r="G405" s="24">
        <f>G406</f>
        <v>0</v>
      </c>
      <c r="H405" s="81" t="e">
        <f t="shared" si="40"/>
        <v>#DIV/0!</v>
      </c>
    </row>
    <row r="406" spans="1:8" ht="75" hidden="1" customHeight="1" x14ac:dyDescent="0.3">
      <c r="B406" s="55" t="s">
        <v>411</v>
      </c>
      <c r="C406" s="10" t="s">
        <v>174</v>
      </c>
      <c r="D406" s="10"/>
      <c r="E406" s="28">
        <f>E407+E410</f>
        <v>0</v>
      </c>
      <c r="F406" s="28">
        <f>F407+F410</f>
        <v>0</v>
      </c>
      <c r="G406" s="28">
        <f>G407+G410</f>
        <v>0</v>
      </c>
      <c r="H406" s="81" t="e">
        <f t="shared" si="40"/>
        <v>#DIV/0!</v>
      </c>
    </row>
    <row r="407" spans="1:8" ht="45" hidden="1" customHeight="1" x14ac:dyDescent="0.3">
      <c r="B407" s="52" t="s">
        <v>305</v>
      </c>
      <c r="C407" s="10" t="s">
        <v>175</v>
      </c>
      <c r="D407" s="10"/>
      <c r="E407" s="28">
        <f t="shared" ref="E407:G408" si="42">E408</f>
        <v>0</v>
      </c>
      <c r="F407" s="28">
        <f t="shared" si="42"/>
        <v>0</v>
      </c>
      <c r="G407" s="28">
        <f t="shared" si="42"/>
        <v>0</v>
      </c>
      <c r="H407" s="81" t="e">
        <f t="shared" si="40"/>
        <v>#DIV/0!</v>
      </c>
    </row>
    <row r="408" spans="1:8" ht="30" hidden="1" customHeight="1" x14ac:dyDescent="0.3">
      <c r="B408" s="55" t="s">
        <v>557</v>
      </c>
      <c r="C408" s="10" t="s">
        <v>176</v>
      </c>
      <c r="D408" s="10"/>
      <c r="E408" s="28">
        <f t="shared" si="42"/>
        <v>0</v>
      </c>
      <c r="F408" s="28">
        <f t="shared" si="42"/>
        <v>0</v>
      </c>
      <c r="G408" s="28">
        <f t="shared" si="42"/>
        <v>0</v>
      </c>
      <c r="H408" s="81" t="e">
        <f t="shared" si="40"/>
        <v>#DIV/0!</v>
      </c>
    </row>
    <row r="409" spans="1:8" ht="45" hidden="1" customHeight="1" x14ac:dyDescent="0.3">
      <c r="B409" s="15" t="s">
        <v>21</v>
      </c>
      <c r="C409" s="10" t="s">
        <v>176</v>
      </c>
      <c r="D409" s="10" t="s">
        <v>22</v>
      </c>
      <c r="E409" s="65">
        <v>0</v>
      </c>
      <c r="F409" s="85">
        <v>0</v>
      </c>
      <c r="G409" s="85">
        <v>0</v>
      </c>
      <c r="H409" s="81" t="e">
        <f t="shared" si="40"/>
        <v>#DIV/0!</v>
      </c>
    </row>
    <row r="410" spans="1:8" ht="45" hidden="1" customHeight="1" x14ac:dyDescent="0.3">
      <c r="B410" s="52" t="s">
        <v>298</v>
      </c>
      <c r="C410" s="10" t="s">
        <v>297</v>
      </c>
      <c r="D410" s="10"/>
      <c r="E410" s="28">
        <f t="shared" ref="E410:G411" si="43">E411</f>
        <v>0</v>
      </c>
      <c r="F410" s="28">
        <f t="shared" si="43"/>
        <v>0</v>
      </c>
      <c r="G410" s="28">
        <f t="shared" si="43"/>
        <v>0</v>
      </c>
      <c r="H410" s="81" t="e">
        <f t="shared" si="40"/>
        <v>#DIV/0!</v>
      </c>
    </row>
    <row r="411" spans="1:8" ht="30" hidden="1" customHeight="1" x14ac:dyDescent="0.3">
      <c r="B411" s="55" t="s">
        <v>454</v>
      </c>
      <c r="C411" s="10" t="s">
        <v>302</v>
      </c>
      <c r="D411" s="10"/>
      <c r="E411" s="28">
        <f t="shared" si="43"/>
        <v>0</v>
      </c>
      <c r="F411" s="28">
        <f t="shared" si="43"/>
        <v>0</v>
      </c>
      <c r="G411" s="28">
        <f t="shared" si="43"/>
        <v>0</v>
      </c>
      <c r="H411" s="81" t="e">
        <f t="shared" si="40"/>
        <v>#DIV/0!</v>
      </c>
    </row>
    <row r="412" spans="1:8" ht="45" hidden="1" customHeight="1" x14ac:dyDescent="0.3">
      <c r="B412" s="15" t="s">
        <v>21</v>
      </c>
      <c r="C412" s="10" t="s">
        <v>302</v>
      </c>
      <c r="D412" s="10" t="s">
        <v>22</v>
      </c>
      <c r="E412" s="65">
        <v>0</v>
      </c>
      <c r="F412" s="85">
        <v>0</v>
      </c>
      <c r="G412" s="85">
        <v>0</v>
      </c>
      <c r="H412" s="81" t="e">
        <f t="shared" si="40"/>
        <v>#DIV/0!</v>
      </c>
    </row>
    <row r="413" spans="1:8" ht="36" hidden="1" customHeight="1" x14ac:dyDescent="0.3">
      <c r="B413" s="52" t="s">
        <v>300</v>
      </c>
      <c r="C413" s="10" t="s">
        <v>299</v>
      </c>
      <c r="D413" s="10"/>
      <c r="E413" s="28">
        <f>E414+E416</f>
        <v>0</v>
      </c>
      <c r="F413" s="28">
        <f>F414+F416</f>
        <v>0</v>
      </c>
      <c r="H413" s="81" t="e">
        <f t="shared" si="40"/>
        <v>#DIV/0!</v>
      </c>
    </row>
    <row r="414" spans="1:8" ht="44.25" hidden="1" customHeight="1" x14ac:dyDescent="0.3">
      <c r="B414" s="55" t="s">
        <v>301</v>
      </c>
      <c r="C414" s="10" t="s">
        <v>330</v>
      </c>
      <c r="D414" s="10"/>
      <c r="E414" s="28">
        <f>E415</f>
        <v>0</v>
      </c>
      <c r="F414" s="28">
        <f>F415</f>
        <v>0</v>
      </c>
      <c r="H414" s="81" t="e">
        <f t="shared" si="40"/>
        <v>#DIV/0!</v>
      </c>
    </row>
    <row r="415" spans="1:8" ht="60.75" hidden="1" customHeight="1" x14ac:dyDescent="0.3">
      <c r="B415" s="15" t="s">
        <v>21</v>
      </c>
      <c r="C415" s="10" t="s">
        <v>330</v>
      </c>
      <c r="D415" s="10" t="s">
        <v>22</v>
      </c>
      <c r="E415" s="28"/>
      <c r="F415" s="28"/>
      <c r="H415" s="81" t="e">
        <f t="shared" si="40"/>
        <v>#DIV/0!</v>
      </c>
    </row>
    <row r="416" spans="1:8" ht="44.25" hidden="1" customHeight="1" x14ac:dyDescent="0.3">
      <c r="B416" s="55" t="s">
        <v>359</v>
      </c>
      <c r="C416" s="10" t="s">
        <v>354</v>
      </c>
      <c r="D416" s="10"/>
      <c r="E416" s="28">
        <f>E417</f>
        <v>0</v>
      </c>
      <c r="F416" s="28">
        <f>F417</f>
        <v>0</v>
      </c>
      <c r="H416" s="81" t="e">
        <f t="shared" si="40"/>
        <v>#DIV/0!</v>
      </c>
    </row>
    <row r="417" spans="1:8" ht="60.75" hidden="1" customHeight="1" x14ac:dyDescent="0.3">
      <c r="B417" s="15" t="s">
        <v>21</v>
      </c>
      <c r="C417" s="10" t="s">
        <v>354</v>
      </c>
      <c r="D417" s="10" t="s">
        <v>22</v>
      </c>
      <c r="E417" s="28"/>
      <c r="F417" s="28"/>
      <c r="H417" s="81" t="e">
        <f t="shared" si="40"/>
        <v>#DIV/0!</v>
      </c>
    </row>
    <row r="418" spans="1:8" s="33" customFormat="1" ht="60" hidden="1" customHeight="1" x14ac:dyDescent="0.25">
      <c r="A418" s="26">
        <v>25</v>
      </c>
      <c r="B418" s="19" t="s">
        <v>528</v>
      </c>
      <c r="C418" s="13" t="s">
        <v>177</v>
      </c>
      <c r="D418" s="13"/>
      <c r="E418" s="24">
        <f t="shared" ref="E418:G418" si="44">E419</f>
        <v>0</v>
      </c>
      <c r="F418" s="24">
        <f t="shared" si="44"/>
        <v>0</v>
      </c>
      <c r="G418" s="62">
        <f t="shared" si="44"/>
        <v>0</v>
      </c>
      <c r="H418" s="81" t="e">
        <f t="shared" si="40"/>
        <v>#DIV/0!</v>
      </c>
    </row>
    <row r="419" spans="1:8" s="34" customFormat="1" ht="45" hidden="1" customHeight="1" x14ac:dyDescent="0.25">
      <c r="A419" s="61"/>
      <c r="B419" s="15" t="s">
        <v>180</v>
      </c>
      <c r="C419" s="10" t="s">
        <v>178</v>
      </c>
      <c r="D419" s="10"/>
      <c r="E419" s="28">
        <f>E420+E425</f>
        <v>0</v>
      </c>
      <c r="F419" s="28">
        <f t="shared" ref="F419:G419" si="45">F420+F425</f>
        <v>0</v>
      </c>
      <c r="G419" s="28">
        <f t="shared" si="45"/>
        <v>0</v>
      </c>
      <c r="H419" s="81" t="e">
        <f t="shared" si="40"/>
        <v>#DIV/0!</v>
      </c>
    </row>
    <row r="420" spans="1:8" s="34" customFormat="1" ht="34.5" hidden="1" customHeight="1" x14ac:dyDescent="0.25">
      <c r="A420" s="61"/>
      <c r="B420" s="52" t="s">
        <v>192</v>
      </c>
      <c r="C420" s="10" t="s">
        <v>179</v>
      </c>
      <c r="D420" s="10"/>
      <c r="E420" s="28">
        <f>E421+E423</f>
        <v>0</v>
      </c>
      <c r="F420" s="28">
        <f>F421+F423</f>
        <v>0</v>
      </c>
      <c r="G420" s="63">
        <f>G421+G423</f>
        <v>0</v>
      </c>
      <c r="H420" s="81" t="e">
        <f t="shared" si="40"/>
        <v>#DIV/0!</v>
      </c>
    </row>
    <row r="421" spans="1:8" s="34" customFormat="1" ht="97.5" hidden="1" customHeight="1" x14ac:dyDescent="0.25">
      <c r="A421" s="61"/>
      <c r="B421" s="52" t="s">
        <v>455</v>
      </c>
      <c r="C421" s="10" t="s">
        <v>456</v>
      </c>
      <c r="D421" s="10"/>
      <c r="E421" s="28">
        <f>E422</f>
        <v>0</v>
      </c>
      <c r="F421" s="28">
        <f>F422</f>
        <v>0</v>
      </c>
      <c r="G421" s="63">
        <f>G422</f>
        <v>0</v>
      </c>
      <c r="H421" s="81" t="e">
        <f t="shared" si="40"/>
        <v>#DIV/0!</v>
      </c>
    </row>
    <row r="422" spans="1:8" s="34" customFormat="1" ht="30.75" hidden="1" customHeight="1" x14ac:dyDescent="0.25">
      <c r="A422" s="61"/>
      <c r="B422" s="15" t="s">
        <v>172</v>
      </c>
      <c r="C422" s="10" t="s">
        <v>456</v>
      </c>
      <c r="D422" s="10" t="s">
        <v>38</v>
      </c>
      <c r="E422" s="28"/>
      <c r="F422" s="28"/>
      <c r="G422" s="63"/>
      <c r="H422" s="81" t="e">
        <f t="shared" si="40"/>
        <v>#DIV/0!</v>
      </c>
    </row>
    <row r="423" spans="1:8" s="34" customFormat="1" ht="39.75" hidden="1" customHeight="1" x14ac:dyDescent="0.25">
      <c r="A423" s="61"/>
      <c r="B423" s="52" t="s">
        <v>320</v>
      </c>
      <c r="C423" s="10" t="s">
        <v>319</v>
      </c>
      <c r="D423" s="10"/>
      <c r="E423" s="28">
        <f>E424</f>
        <v>0</v>
      </c>
      <c r="F423" s="28">
        <f>F424</f>
        <v>0</v>
      </c>
      <c r="G423" s="63">
        <f>G424</f>
        <v>0</v>
      </c>
      <c r="H423" s="81" t="e">
        <f t="shared" si="40"/>
        <v>#DIV/0!</v>
      </c>
    </row>
    <row r="424" spans="1:8" s="34" customFormat="1" ht="39" hidden="1" customHeight="1" x14ac:dyDescent="0.25">
      <c r="A424" s="61"/>
      <c r="B424" s="15" t="s">
        <v>21</v>
      </c>
      <c r="C424" s="10" t="s">
        <v>319</v>
      </c>
      <c r="D424" s="10" t="s">
        <v>22</v>
      </c>
      <c r="E424" s="28">
        <v>0</v>
      </c>
      <c r="F424" s="28">
        <v>0</v>
      </c>
      <c r="G424" s="85">
        <v>0</v>
      </c>
      <c r="H424" s="81" t="e">
        <f t="shared" si="40"/>
        <v>#DIV/0!</v>
      </c>
    </row>
    <row r="425" spans="1:8" s="34" customFormat="1" ht="60" hidden="1" customHeight="1" x14ac:dyDescent="0.25">
      <c r="A425" s="61"/>
      <c r="B425" s="68" t="s">
        <v>733</v>
      </c>
      <c r="C425" s="10" t="s">
        <v>735</v>
      </c>
      <c r="D425" s="10"/>
      <c r="E425" s="65">
        <f t="shared" ref="E425:G426" si="46">E426</f>
        <v>0</v>
      </c>
      <c r="F425" s="65">
        <f t="shared" si="46"/>
        <v>0</v>
      </c>
      <c r="G425" s="65">
        <f t="shared" si="46"/>
        <v>0</v>
      </c>
      <c r="H425" s="81" t="e">
        <f t="shared" si="40"/>
        <v>#DIV/0!</v>
      </c>
    </row>
    <row r="426" spans="1:8" s="34" customFormat="1" ht="30" hidden="1" customHeight="1" x14ac:dyDescent="0.25">
      <c r="A426" s="61"/>
      <c r="B426" s="68" t="s">
        <v>734</v>
      </c>
      <c r="C426" s="10" t="s">
        <v>736</v>
      </c>
      <c r="D426" s="10"/>
      <c r="E426" s="65">
        <f t="shared" si="46"/>
        <v>0</v>
      </c>
      <c r="F426" s="65">
        <f t="shared" si="46"/>
        <v>0</v>
      </c>
      <c r="G426" s="65">
        <f t="shared" si="46"/>
        <v>0</v>
      </c>
      <c r="H426" s="81" t="e">
        <f t="shared" si="40"/>
        <v>#DIV/0!</v>
      </c>
    </row>
    <row r="427" spans="1:8" s="34" customFormat="1" ht="30" hidden="1" customHeight="1" x14ac:dyDescent="0.25">
      <c r="A427" s="61"/>
      <c r="B427" s="68" t="s">
        <v>172</v>
      </c>
      <c r="C427" s="10" t="s">
        <v>736</v>
      </c>
      <c r="D427" s="10" t="s">
        <v>38</v>
      </c>
      <c r="E427" s="65">
        <v>0</v>
      </c>
      <c r="F427" s="85">
        <v>0</v>
      </c>
      <c r="G427" s="85">
        <v>0</v>
      </c>
      <c r="H427" s="81" t="e">
        <f t="shared" si="40"/>
        <v>#DIV/0!</v>
      </c>
    </row>
    <row r="428" spans="1:8" s="27" customFormat="1" ht="63.75" hidden="1" customHeight="1" x14ac:dyDescent="0.3">
      <c r="A428" s="26">
        <v>30</v>
      </c>
      <c r="B428" s="22" t="s">
        <v>531</v>
      </c>
      <c r="C428" s="13" t="s">
        <v>183</v>
      </c>
      <c r="D428" s="13"/>
      <c r="E428" s="24">
        <f t="shared" ref="E428:F431" si="47">E429</f>
        <v>0</v>
      </c>
      <c r="F428" s="24">
        <f t="shared" si="47"/>
        <v>0</v>
      </c>
      <c r="G428" s="64"/>
      <c r="H428" s="81" t="e">
        <f t="shared" si="40"/>
        <v>#DIV/0!</v>
      </c>
    </row>
    <row r="429" spans="1:8" ht="63.75" hidden="1" customHeight="1" x14ac:dyDescent="0.3">
      <c r="B429" s="55" t="s">
        <v>238</v>
      </c>
      <c r="C429" s="10" t="s">
        <v>186</v>
      </c>
      <c r="D429" s="10"/>
      <c r="E429" s="28">
        <f t="shared" si="47"/>
        <v>0</v>
      </c>
      <c r="F429" s="28">
        <f t="shared" si="47"/>
        <v>0</v>
      </c>
      <c r="H429" s="81" t="e">
        <f t="shared" si="40"/>
        <v>#DIV/0!</v>
      </c>
    </row>
    <row r="430" spans="1:8" ht="33" hidden="1" customHeight="1" x14ac:dyDescent="0.3">
      <c r="B430" s="55" t="s">
        <v>310</v>
      </c>
      <c r="C430" s="10" t="s">
        <v>311</v>
      </c>
      <c r="D430" s="10"/>
      <c r="E430" s="28">
        <f t="shared" si="47"/>
        <v>0</v>
      </c>
      <c r="F430" s="28">
        <f t="shared" si="47"/>
        <v>0</v>
      </c>
      <c r="H430" s="81" t="e">
        <f t="shared" si="40"/>
        <v>#DIV/0!</v>
      </c>
    </row>
    <row r="431" spans="1:8" ht="37.5" hidden="1" customHeight="1" x14ac:dyDescent="0.3">
      <c r="B431" s="55" t="s">
        <v>312</v>
      </c>
      <c r="C431" s="10" t="s">
        <v>313</v>
      </c>
      <c r="D431" s="10"/>
      <c r="E431" s="28">
        <f t="shared" si="47"/>
        <v>0</v>
      </c>
      <c r="F431" s="28">
        <f t="shared" si="47"/>
        <v>0</v>
      </c>
      <c r="H431" s="81" t="e">
        <f t="shared" si="40"/>
        <v>#DIV/0!</v>
      </c>
    </row>
    <row r="432" spans="1:8" ht="56.25" hidden="1" customHeight="1" x14ac:dyDescent="0.3">
      <c r="B432" s="15" t="s">
        <v>21</v>
      </c>
      <c r="C432" s="10" t="s">
        <v>313</v>
      </c>
      <c r="D432" s="10" t="s">
        <v>22</v>
      </c>
      <c r="E432" s="28"/>
      <c r="F432" s="28"/>
      <c r="H432" s="81" t="e">
        <f t="shared" si="40"/>
        <v>#DIV/0!</v>
      </c>
    </row>
    <row r="433" spans="1:8" s="27" customFormat="1" ht="117" hidden="1" customHeight="1" x14ac:dyDescent="0.3">
      <c r="A433" s="26">
        <v>30</v>
      </c>
      <c r="B433" s="22" t="s">
        <v>274</v>
      </c>
      <c r="C433" s="13" t="s">
        <v>184</v>
      </c>
      <c r="D433" s="13"/>
      <c r="E433" s="24">
        <f t="shared" ref="E433:F436" si="48">E434</f>
        <v>0</v>
      </c>
      <c r="F433" s="24">
        <f t="shared" si="48"/>
        <v>0</v>
      </c>
      <c r="G433" s="64"/>
      <c r="H433" s="81" t="e">
        <f t="shared" si="40"/>
        <v>#DIV/0!</v>
      </c>
    </row>
    <row r="434" spans="1:8" ht="78.75" hidden="1" customHeight="1" x14ac:dyDescent="0.3">
      <c r="B434" s="55" t="s">
        <v>321</v>
      </c>
      <c r="C434" s="10" t="s">
        <v>185</v>
      </c>
      <c r="D434" s="10"/>
      <c r="E434" s="28">
        <f t="shared" si="48"/>
        <v>0</v>
      </c>
      <c r="F434" s="28">
        <f t="shared" si="48"/>
        <v>0</v>
      </c>
      <c r="H434" s="81" t="e">
        <f t="shared" si="40"/>
        <v>#DIV/0!</v>
      </c>
    </row>
    <row r="435" spans="1:8" ht="29.25" hidden="1" customHeight="1" x14ac:dyDescent="0.3">
      <c r="B435" s="55" t="s">
        <v>458</v>
      </c>
      <c r="C435" s="10" t="s">
        <v>460</v>
      </c>
      <c r="D435" s="10"/>
      <c r="E435" s="28">
        <f t="shared" si="48"/>
        <v>0</v>
      </c>
      <c r="F435" s="28">
        <f t="shared" si="48"/>
        <v>0</v>
      </c>
      <c r="H435" s="81" t="e">
        <f t="shared" si="40"/>
        <v>#DIV/0!</v>
      </c>
    </row>
    <row r="436" spans="1:8" ht="135.75" hidden="1" customHeight="1" x14ac:dyDescent="0.3">
      <c r="B436" s="52" t="s">
        <v>459</v>
      </c>
      <c r="C436" s="10" t="s">
        <v>461</v>
      </c>
      <c r="D436" s="10"/>
      <c r="E436" s="28">
        <f t="shared" si="48"/>
        <v>0</v>
      </c>
      <c r="F436" s="28">
        <f t="shared" si="48"/>
        <v>0</v>
      </c>
      <c r="H436" s="81" t="e">
        <f t="shared" si="40"/>
        <v>#DIV/0!</v>
      </c>
    </row>
    <row r="437" spans="1:8" ht="23.25" hidden="1" customHeight="1" x14ac:dyDescent="0.3">
      <c r="B437" s="15" t="s">
        <v>172</v>
      </c>
      <c r="C437" s="10" t="s">
        <v>461</v>
      </c>
      <c r="D437" s="10" t="s">
        <v>38</v>
      </c>
      <c r="E437" s="28"/>
      <c r="F437" s="28"/>
      <c r="H437" s="81" t="e">
        <f t="shared" si="40"/>
        <v>#DIV/0!</v>
      </c>
    </row>
    <row r="438" spans="1:8" s="27" customFormat="1" ht="85.5" hidden="1" customHeight="1" x14ac:dyDescent="0.3">
      <c r="A438" s="26">
        <v>31</v>
      </c>
      <c r="B438" s="57" t="s">
        <v>545</v>
      </c>
      <c r="C438" s="18" t="s">
        <v>549</v>
      </c>
      <c r="D438" s="13"/>
      <c r="E438" s="14">
        <f t="shared" ref="E438:F441" si="49">E439</f>
        <v>0</v>
      </c>
      <c r="F438" s="14">
        <f t="shared" si="49"/>
        <v>0</v>
      </c>
      <c r="G438" s="64"/>
      <c r="H438" s="81" t="e">
        <f t="shared" si="40"/>
        <v>#DIV/0!</v>
      </c>
    </row>
    <row r="439" spans="1:8" ht="98.25" hidden="1" customHeight="1" x14ac:dyDescent="0.3">
      <c r="B439" s="58" t="s">
        <v>546</v>
      </c>
      <c r="C439" s="10" t="s">
        <v>550</v>
      </c>
      <c r="D439" s="10"/>
      <c r="E439" s="11">
        <f t="shared" si="49"/>
        <v>0</v>
      </c>
      <c r="F439" s="11">
        <f t="shared" si="49"/>
        <v>0</v>
      </c>
      <c r="H439" s="81" t="e">
        <f t="shared" si="40"/>
        <v>#DIV/0!</v>
      </c>
    </row>
    <row r="440" spans="1:8" ht="39.75" hidden="1" customHeight="1" x14ac:dyDescent="0.3">
      <c r="B440" s="15" t="s">
        <v>547</v>
      </c>
      <c r="C440" s="10" t="s">
        <v>551</v>
      </c>
      <c r="D440" s="10"/>
      <c r="E440" s="11">
        <f t="shared" si="49"/>
        <v>0</v>
      </c>
      <c r="F440" s="11">
        <f t="shared" si="49"/>
        <v>0</v>
      </c>
      <c r="H440" s="81" t="e">
        <f t="shared" si="40"/>
        <v>#DIV/0!</v>
      </c>
    </row>
    <row r="441" spans="1:8" ht="45" hidden="1" customHeight="1" x14ac:dyDescent="0.3">
      <c r="B441" s="59" t="s">
        <v>548</v>
      </c>
      <c r="C441" s="10" t="s">
        <v>552</v>
      </c>
      <c r="D441" s="10"/>
      <c r="E441" s="11">
        <f t="shared" si="49"/>
        <v>0</v>
      </c>
      <c r="F441" s="11">
        <f t="shared" si="49"/>
        <v>0</v>
      </c>
      <c r="H441" s="81" t="e">
        <f t="shared" si="40"/>
        <v>#DIV/0!</v>
      </c>
    </row>
    <row r="442" spans="1:8" ht="69.75" hidden="1" customHeight="1" x14ac:dyDescent="0.3">
      <c r="B442" s="16" t="s">
        <v>21</v>
      </c>
      <c r="C442" s="10" t="s">
        <v>552</v>
      </c>
      <c r="D442" s="10" t="s">
        <v>22</v>
      </c>
      <c r="E442" s="11"/>
      <c r="F442" s="11"/>
      <c r="H442" s="81" t="e">
        <f t="shared" si="40"/>
        <v>#DIV/0!</v>
      </c>
    </row>
    <row r="443" spans="1:8" ht="114.95" customHeight="1" x14ac:dyDescent="0.3">
      <c r="A443" s="26">
        <v>23</v>
      </c>
      <c r="B443" s="22" t="s">
        <v>700</v>
      </c>
      <c r="C443" s="13" t="s">
        <v>184</v>
      </c>
      <c r="D443" s="13"/>
      <c r="E443" s="14">
        <f>E444</f>
        <v>2489.1</v>
      </c>
      <c r="F443" s="14">
        <f>F444</f>
        <v>2489.1000000000004</v>
      </c>
      <c r="G443" s="66">
        <f>G444</f>
        <v>2489</v>
      </c>
      <c r="H443" s="81">
        <f t="shared" si="40"/>
        <v>99.995982483628609</v>
      </c>
    </row>
    <row r="444" spans="1:8" ht="75" customHeight="1" x14ac:dyDescent="0.3">
      <c r="B444" s="55" t="s">
        <v>321</v>
      </c>
      <c r="C444" s="10" t="s">
        <v>185</v>
      </c>
      <c r="D444" s="10"/>
      <c r="E444" s="11">
        <f>E445+E448+E453</f>
        <v>2489.1</v>
      </c>
      <c r="F444" s="11">
        <f t="shared" ref="F444:G444" si="50">F445+F448+F453</f>
        <v>2489.1000000000004</v>
      </c>
      <c r="G444" s="11">
        <f t="shared" si="50"/>
        <v>2489</v>
      </c>
      <c r="H444" s="81">
        <f t="shared" si="40"/>
        <v>99.995982483628609</v>
      </c>
    </row>
    <row r="445" spans="1:8" ht="38.25" hidden="1" customHeight="1" x14ac:dyDescent="0.3">
      <c r="B445" s="55" t="s">
        <v>458</v>
      </c>
      <c r="C445" s="10" t="s">
        <v>460</v>
      </c>
      <c r="D445" s="10"/>
      <c r="E445" s="11">
        <f t="shared" ref="E445:G446" si="51">E446</f>
        <v>0</v>
      </c>
      <c r="F445" s="11">
        <f t="shared" si="51"/>
        <v>0</v>
      </c>
      <c r="G445" s="65">
        <f t="shared" si="51"/>
        <v>0</v>
      </c>
      <c r="H445" s="81" t="e">
        <f t="shared" ref="H445:H518" si="52">G445/F445*100</f>
        <v>#DIV/0!</v>
      </c>
    </row>
    <row r="446" spans="1:8" ht="26.25" hidden="1" customHeight="1" x14ac:dyDescent="0.3">
      <c r="B446" s="55" t="s">
        <v>628</v>
      </c>
      <c r="C446" s="10" t="s">
        <v>621</v>
      </c>
      <c r="D446" s="10"/>
      <c r="E446" s="11">
        <f t="shared" si="51"/>
        <v>0</v>
      </c>
      <c r="F446" s="11">
        <f t="shared" si="51"/>
        <v>0</v>
      </c>
      <c r="G446" s="65">
        <f t="shared" si="51"/>
        <v>0</v>
      </c>
      <c r="H446" s="81" t="e">
        <f t="shared" si="52"/>
        <v>#DIV/0!</v>
      </c>
    </row>
    <row r="447" spans="1:8" ht="33.75" hidden="1" customHeight="1" x14ac:dyDescent="0.3">
      <c r="B447" s="15" t="s">
        <v>172</v>
      </c>
      <c r="C447" s="10" t="s">
        <v>621</v>
      </c>
      <c r="D447" s="10" t="s">
        <v>38</v>
      </c>
      <c r="E447" s="11">
        <f>3980-3980</f>
        <v>0</v>
      </c>
      <c r="F447" s="11">
        <f>3980-3980</f>
        <v>0</v>
      </c>
      <c r="G447" s="65">
        <f>3980-3980</f>
        <v>0</v>
      </c>
      <c r="H447" s="81" t="e">
        <f t="shared" si="52"/>
        <v>#DIV/0!</v>
      </c>
    </row>
    <row r="448" spans="1:8" ht="39.75" hidden="1" customHeight="1" x14ac:dyDescent="0.3">
      <c r="B448" s="15" t="s">
        <v>622</v>
      </c>
      <c r="C448" s="10" t="s">
        <v>624</v>
      </c>
      <c r="D448" s="10"/>
      <c r="E448" s="11">
        <f>E449+E451</f>
        <v>0</v>
      </c>
      <c r="F448" s="11">
        <f>F449+F451</f>
        <v>0</v>
      </c>
      <c r="G448" s="65">
        <f>G449+G451</f>
        <v>0</v>
      </c>
      <c r="H448" s="81" t="e">
        <f t="shared" si="52"/>
        <v>#DIV/0!</v>
      </c>
    </row>
    <row r="449" spans="1:8" ht="39.75" hidden="1" customHeight="1" x14ac:dyDescent="0.3">
      <c r="B449" s="15" t="s">
        <v>629</v>
      </c>
      <c r="C449" s="10" t="s">
        <v>625</v>
      </c>
      <c r="D449" s="10"/>
      <c r="E449" s="11">
        <f>E450</f>
        <v>0</v>
      </c>
      <c r="F449" s="11">
        <f>F450</f>
        <v>0</v>
      </c>
      <c r="G449" s="65">
        <f>G450</f>
        <v>0</v>
      </c>
      <c r="H449" s="81" t="e">
        <f t="shared" si="52"/>
        <v>#DIV/0!</v>
      </c>
    </row>
    <row r="450" spans="1:8" ht="32.25" hidden="1" customHeight="1" x14ac:dyDescent="0.3">
      <c r="B450" s="15" t="s">
        <v>172</v>
      </c>
      <c r="C450" s="10" t="s">
        <v>625</v>
      </c>
      <c r="D450" s="10" t="s">
        <v>38</v>
      </c>
      <c r="E450" s="11">
        <v>0</v>
      </c>
      <c r="F450" s="11">
        <v>0</v>
      </c>
      <c r="G450" s="85">
        <v>0</v>
      </c>
      <c r="H450" s="81" t="e">
        <f t="shared" si="52"/>
        <v>#DIV/0!</v>
      </c>
    </row>
    <row r="451" spans="1:8" ht="33.75" hidden="1" customHeight="1" x14ac:dyDescent="0.3">
      <c r="B451" s="15" t="s">
        <v>623</v>
      </c>
      <c r="C451" s="10" t="s">
        <v>626</v>
      </c>
      <c r="D451" s="10"/>
      <c r="E451" s="11">
        <f>E452</f>
        <v>0</v>
      </c>
      <c r="F451" s="11">
        <f>F452</f>
        <v>0</v>
      </c>
      <c r="H451" s="81" t="e">
        <f t="shared" si="52"/>
        <v>#DIV/0!</v>
      </c>
    </row>
    <row r="452" spans="1:8" ht="84.75" hidden="1" customHeight="1" x14ac:dyDescent="0.3">
      <c r="B452" s="15" t="s">
        <v>172</v>
      </c>
      <c r="C452" s="10" t="s">
        <v>626</v>
      </c>
      <c r="D452" s="10" t="s">
        <v>38</v>
      </c>
      <c r="E452" s="11"/>
      <c r="F452" s="11"/>
      <c r="H452" s="81" t="e">
        <f t="shared" si="52"/>
        <v>#DIV/0!</v>
      </c>
    </row>
    <row r="453" spans="1:8" ht="30" customHeight="1" x14ac:dyDescent="0.3">
      <c r="B453" s="68" t="s">
        <v>737</v>
      </c>
      <c r="C453" s="10" t="s">
        <v>740</v>
      </c>
      <c r="D453" s="10"/>
      <c r="E453" s="65">
        <f>E454+E456</f>
        <v>2489.1</v>
      </c>
      <c r="F453" s="65">
        <f>F454+F456</f>
        <v>2489.1000000000004</v>
      </c>
      <c r="G453" s="65">
        <f>G454+G456</f>
        <v>2489</v>
      </c>
      <c r="H453" s="81">
        <f t="shared" si="52"/>
        <v>99.995982483628609</v>
      </c>
    </row>
    <row r="454" spans="1:8" ht="60" customHeight="1" x14ac:dyDescent="0.3">
      <c r="B454" s="68" t="s">
        <v>738</v>
      </c>
      <c r="C454" s="10" t="s">
        <v>741</v>
      </c>
      <c r="D454" s="10"/>
      <c r="E454" s="65">
        <f>E455</f>
        <v>353.8</v>
      </c>
      <c r="F454" s="65">
        <f>F455</f>
        <v>353.8</v>
      </c>
      <c r="G454" s="65">
        <f>G455</f>
        <v>353.7</v>
      </c>
      <c r="H454" s="81">
        <f t="shared" si="52"/>
        <v>99.971735443753531</v>
      </c>
    </row>
    <row r="455" spans="1:8" ht="30" customHeight="1" x14ac:dyDescent="0.3">
      <c r="B455" s="68" t="s">
        <v>172</v>
      </c>
      <c r="C455" s="10" t="s">
        <v>741</v>
      </c>
      <c r="D455" s="10" t="s">
        <v>38</v>
      </c>
      <c r="E455" s="65">
        <v>353.8</v>
      </c>
      <c r="F455" s="85">
        <v>353.8</v>
      </c>
      <c r="G455" s="65">
        <v>353.7</v>
      </c>
      <c r="H455" s="81">
        <f t="shared" si="52"/>
        <v>99.971735443753531</v>
      </c>
    </row>
    <row r="456" spans="1:8" ht="30" customHeight="1" x14ac:dyDescent="0.3">
      <c r="B456" s="68" t="s">
        <v>739</v>
      </c>
      <c r="C456" s="10" t="s">
        <v>742</v>
      </c>
      <c r="D456" s="10"/>
      <c r="E456" s="65">
        <f>E457</f>
        <v>2135.2999999999997</v>
      </c>
      <c r="F456" s="65">
        <f>F457</f>
        <v>2135.3000000000002</v>
      </c>
      <c r="G456" s="65">
        <f>G457</f>
        <v>2135.3000000000002</v>
      </c>
      <c r="H456" s="81">
        <f t="shared" si="52"/>
        <v>100</v>
      </c>
    </row>
    <row r="457" spans="1:8" ht="30" customHeight="1" x14ac:dyDescent="0.3">
      <c r="B457" s="68" t="s">
        <v>172</v>
      </c>
      <c r="C457" s="10" t="s">
        <v>742</v>
      </c>
      <c r="D457" s="10" t="s">
        <v>38</v>
      </c>
      <c r="E457" s="65">
        <f>2481.2-345.9</f>
        <v>2135.2999999999997</v>
      </c>
      <c r="F457" s="85">
        <v>2135.3000000000002</v>
      </c>
      <c r="G457" s="85">
        <v>2135.3000000000002</v>
      </c>
      <c r="H457" s="81">
        <f t="shared" si="52"/>
        <v>100</v>
      </c>
    </row>
    <row r="458" spans="1:8" s="27" customFormat="1" ht="75" customHeight="1" x14ac:dyDescent="0.3">
      <c r="A458" s="26">
        <v>24</v>
      </c>
      <c r="B458" s="57" t="s">
        <v>701</v>
      </c>
      <c r="C458" s="18" t="s">
        <v>549</v>
      </c>
      <c r="D458" s="13"/>
      <c r="E458" s="14">
        <f>E459</f>
        <v>150</v>
      </c>
      <c r="F458" s="14">
        <f>F459</f>
        <v>150</v>
      </c>
      <c r="G458" s="66">
        <f>G459</f>
        <v>150</v>
      </c>
      <c r="H458" s="81">
        <f t="shared" si="52"/>
        <v>100</v>
      </c>
    </row>
    <row r="459" spans="1:8" ht="75" customHeight="1" x14ac:dyDescent="0.3">
      <c r="B459" s="58" t="s">
        <v>546</v>
      </c>
      <c r="C459" s="10" t="s">
        <v>550</v>
      </c>
      <c r="D459" s="10"/>
      <c r="E459" s="11">
        <f>E460+E463+E466</f>
        <v>150</v>
      </c>
      <c r="F459" s="11">
        <f>F460+F463+F466</f>
        <v>150</v>
      </c>
      <c r="G459" s="11">
        <f>G460+G463+G466</f>
        <v>150</v>
      </c>
      <c r="H459" s="81">
        <f t="shared" si="52"/>
        <v>100</v>
      </c>
    </row>
    <row r="460" spans="1:8" ht="38.25" hidden="1" customHeight="1" x14ac:dyDescent="0.3">
      <c r="B460" s="15" t="s">
        <v>635</v>
      </c>
      <c r="C460" s="10" t="s">
        <v>638</v>
      </c>
      <c r="D460" s="10"/>
      <c r="E460" s="11">
        <f t="shared" ref="E460:G461" si="53">E461</f>
        <v>0</v>
      </c>
      <c r="F460" s="11">
        <f t="shared" si="53"/>
        <v>0</v>
      </c>
      <c r="G460" s="65">
        <f t="shared" si="53"/>
        <v>0</v>
      </c>
      <c r="H460" s="81" t="e">
        <f t="shared" si="52"/>
        <v>#DIV/0!</v>
      </c>
    </row>
    <row r="461" spans="1:8" ht="45.75" hidden="1" customHeight="1" x14ac:dyDescent="0.3">
      <c r="B461" s="59" t="s">
        <v>646</v>
      </c>
      <c r="C461" s="10" t="s">
        <v>639</v>
      </c>
      <c r="D461" s="10"/>
      <c r="E461" s="11">
        <f t="shared" si="53"/>
        <v>0</v>
      </c>
      <c r="F461" s="11">
        <f t="shared" si="53"/>
        <v>0</v>
      </c>
      <c r="G461" s="65">
        <f t="shared" si="53"/>
        <v>0</v>
      </c>
      <c r="H461" s="81" t="e">
        <f t="shared" si="52"/>
        <v>#DIV/0!</v>
      </c>
    </row>
    <row r="462" spans="1:8" ht="60.75" hidden="1" customHeight="1" x14ac:dyDescent="0.3">
      <c r="B462" s="16" t="s">
        <v>21</v>
      </c>
      <c r="C462" s="10" t="s">
        <v>639</v>
      </c>
      <c r="D462" s="10" t="s">
        <v>22</v>
      </c>
      <c r="E462" s="11">
        <f>2678-1402.9-1275.1</f>
        <v>0</v>
      </c>
      <c r="F462" s="11">
        <f>2678-1402.9-1275.1</f>
        <v>0</v>
      </c>
      <c r="G462" s="65">
        <f>2678-1402.9-1275.1</f>
        <v>0</v>
      </c>
      <c r="H462" s="81" t="e">
        <f t="shared" si="52"/>
        <v>#DIV/0!</v>
      </c>
    </row>
    <row r="463" spans="1:8" ht="57" hidden="1" customHeight="1" x14ac:dyDescent="0.3">
      <c r="B463" s="15" t="s">
        <v>636</v>
      </c>
      <c r="C463" s="10" t="s">
        <v>640</v>
      </c>
      <c r="D463" s="10"/>
      <c r="E463" s="11">
        <f t="shared" ref="E463:G464" si="54">E464</f>
        <v>0</v>
      </c>
      <c r="F463" s="11">
        <f t="shared" si="54"/>
        <v>0</v>
      </c>
      <c r="G463" s="65">
        <f t="shared" si="54"/>
        <v>0</v>
      </c>
      <c r="H463" s="81" t="e">
        <f t="shared" si="52"/>
        <v>#DIV/0!</v>
      </c>
    </row>
    <row r="464" spans="1:8" ht="45" hidden="1" customHeight="1" x14ac:dyDescent="0.3">
      <c r="B464" s="16" t="s">
        <v>637</v>
      </c>
      <c r="C464" s="17" t="s">
        <v>641</v>
      </c>
      <c r="D464" s="10"/>
      <c r="E464" s="11">
        <f t="shared" si="54"/>
        <v>0</v>
      </c>
      <c r="F464" s="11">
        <f t="shared" si="54"/>
        <v>0</v>
      </c>
      <c r="G464" s="65">
        <f t="shared" si="54"/>
        <v>0</v>
      </c>
      <c r="H464" s="81" t="e">
        <f t="shared" si="52"/>
        <v>#DIV/0!</v>
      </c>
    </row>
    <row r="465" spans="1:8" ht="42.75" hidden="1" customHeight="1" x14ac:dyDescent="0.3">
      <c r="B465" s="16" t="s">
        <v>21</v>
      </c>
      <c r="C465" s="17" t="s">
        <v>641</v>
      </c>
      <c r="D465" s="10" t="s">
        <v>22</v>
      </c>
      <c r="E465" s="11">
        <v>0</v>
      </c>
      <c r="F465" s="11">
        <v>0</v>
      </c>
      <c r="G465" s="85">
        <v>0</v>
      </c>
      <c r="H465" s="81" t="e">
        <f t="shared" si="52"/>
        <v>#DIV/0!</v>
      </c>
    </row>
    <row r="466" spans="1:8" ht="30" customHeight="1" x14ac:dyDescent="0.3">
      <c r="B466" s="73" t="s">
        <v>714</v>
      </c>
      <c r="C466" s="10" t="s">
        <v>715</v>
      </c>
      <c r="D466" s="10"/>
      <c r="E466" s="65">
        <f>E467+E469</f>
        <v>150</v>
      </c>
      <c r="F466" s="65">
        <f t="shared" ref="F466:G466" si="55">F467+F469</f>
        <v>150</v>
      </c>
      <c r="G466" s="65">
        <f t="shared" si="55"/>
        <v>150</v>
      </c>
      <c r="H466" s="81">
        <f t="shared" si="52"/>
        <v>100</v>
      </c>
    </row>
    <row r="467" spans="1:8" ht="30" hidden="1" customHeight="1" x14ac:dyDescent="0.3">
      <c r="B467" s="73" t="s">
        <v>659</v>
      </c>
      <c r="C467" s="10" t="s">
        <v>716</v>
      </c>
      <c r="D467" s="10"/>
      <c r="E467" s="65">
        <f t="shared" ref="E467:G467" si="56">E468</f>
        <v>0</v>
      </c>
      <c r="F467" s="65">
        <f t="shared" si="56"/>
        <v>0</v>
      </c>
      <c r="G467" s="65">
        <f t="shared" si="56"/>
        <v>0</v>
      </c>
      <c r="H467" s="81" t="e">
        <f t="shared" si="52"/>
        <v>#DIV/0!</v>
      </c>
    </row>
    <row r="468" spans="1:8" ht="45" hidden="1" customHeight="1" x14ac:dyDescent="0.3">
      <c r="B468" s="73" t="s">
        <v>21</v>
      </c>
      <c r="C468" s="10" t="s">
        <v>716</v>
      </c>
      <c r="D468" s="10" t="s">
        <v>22</v>
      </c>
      <c r="E468" s="65">
        <v>0</v>
      </c>
      <c r="F468" s="85">
        <v>0</v>
      </c>
      <c r="G468" s="65">
        <v>0</v>
      </c>
      <c r="H468" s="81" t="e">
        <f t="shared" si="52"/>
        <v>#DIV/0!</v>
      </c>
    </row>
    <row r="469" spans="1:8" ht="68.25" customHeight="1" x14ac:dyDescent="0.3">
      <c r="B469" s="73" t="s">
        <v>778</v>
      </c>
      <c r="C469" s="10" t="s">
        <v>779</v>
      </c>
      <c r="D469" s="10"/>
      <c r="E469" s="65">
        <f t="shared" ref="E469:G469" si="57">E470</f>
        <v>150</v>
      </c>
      <c r="F469" s="65">
        <f t="shared" si="57"/>
        <v>150</v>
      </c>
      <c r="G469" s="65">
        <f t="shared" si="57"/>
        <v>150</v>
      </c>
      <c r="H469" s="81">
        <f t="shared" si="52"/>
        <v>100</v>
      </c>
    </row>
    <row r="470" spans="1:8" ht="45" customHeight="1" x14ac:dyDescent="0.3">
      <c r="B470" s="73" t="s">
        <v>21</v>
      </c>
      <c r="C470" s="10" t="s">
        <v>779</v>
      </c>
      <c r="D470" s="10" t="s">
        <v>22</v>
      </c>
      <c r="E470" s="65">
        <v>150</v>
      </c>
      <c r="F470" s="85">
        <v>150</v>
      </c>
      <c r="G470" s="65">
        <v>150</v>
      </c>
      <c r="H470" s="81">
        <f t="shared" si="52"/>
        <v>100</v>
      </c>
    </row>
    <row r="471" spans="1:8" s="27" customFormat="1" ht="95.1" customHeight="1" x14ac:dyDescent="0.3">
      <c r="A471" s="26">
        <v>25</v>
      </c>
      <c r="B471" s="22" t="s">
        <v>529</v>
      </c>
      <c r="C471" s="13" t="s">
        <v>303</v>
      </c>
      <c r="D471" s="13"/>
      <c r="E471" s="24">
        <f>E472</f>
        <v>234</v>
      </c>
      <c r="F471" s="24">
        <f>F472</f>
        <v>234</v>
      </c>
      <c r="G471" s="62">
        <f>G472</f>
        <v>233.9</v>
      </c>
      <c r="H471" s="81">
        <f t="shared" si="52"/>
        <v>99.957264957264954</v>
      </c>
    </row>
    <row r="472" spans="1:8" ht="95.1" customHeight="1" x14ac:dyDescent="0.3">
      <c r="B472" s="55" t="s">
        <v>702</v>
      </c>
      <c r="C472" s="10" t="s">
        <v>304</v>
      </c>
      <c r="D472" s="10"/>
      <c r="E472" s="28">
        <f>E473+E476+E495+E479</f>
        <v>234</v>
      </c>
      <c r="F472" s="28">
        <f>F473+F476+F495+F479</f>
        <v>234</v>
      </c>
      <c r="G472" s="63">
        <f>G473+G476+G495+G479</f>
        <v>233.9</v>
      </c>
      <c r="H472" s="81">
        <f t="shared" si="52"/>
        <v>99.957264957264954</v>
      </c>
    </row>
    <row r="473" spans="1:8" s="37" customFormat="1" ht="45" hidden="1" customHeight="1" x14ac:dyDescent="0.25">
      <c r="A473" s="61"/>
      <c r="B473" s="56" t="s">
        <v>581</v>
      </c>
      <c r="C473" s="61">
        <v>8610200000</v>
      </c>
      <c r="D473" s="61"/>
      <c r="E473" s="38">
        <f t="shared" ref="E473:G474" si="58">E474</f>
        <v>0</v>
      </c>
      <c r="F473" s="38">
        <f t="shared" si="58"/>
        <v>0</v>
      </c>
      <c r="G473" s="85">
        <f t="shared" si="58"/>
        <v>0</v>
      </c>
      <c r="H473" s="81" t="e">
        <f t="shared" si="52"/>
        <v>#DIV/0!</v>
      </c>
    </row>
    <row r="474" spans="1:8" ht="45" hidden="1" customHeight="1" x14ac:dyDescent="0.3">
      <c r="B474" s="55" t="s">
        <v>582</v>
      </c>
      <c r="C474" s="10" t="s">
        <v>583</v>
      </c>
      <c r="D474" s="10"/>
      <c r="E474" s="11">
        <f t="shared" si="58"/>
        <v>0</v>
      </c>
      <c r="F474" s="11">
        <f t="shared" si="58"/>
        <v>0</v>
      </c>
      <c r="G474" s="65">
        <f t="shared" si="58"/>
        <v>0</v>
      </c>
      <c r="H474" s="81" t="e">
        <f t="shared" si="52"/>
        <v>#DIV/0!</v>
      </c>
    </row>
    <row r="475" spans="1:8" ht="45" hidden="1" customHeight="1" x14ac:dyDescent="0.3">
      <c r="B475" s="15" t="s">
        <v>21</v>
      </c>
      <c r="C475" s="10" t="s">
        <v>583</v>
      </c>
      <c r="D475" s="10" t="s">
        <v>22</v>
      </c>
      <c r="E475" s="65">
        <v>0</v>
      </c>
      <c r="F475" s="65">
        <v>0</v>
      </c>
      <c r="G475" s="65">
        <v>0</v>
      </c>
      <c r="H475" s="81" t="e">
        <f t="shared" si="52"/>
        <v>#DIV/0!</v>
      </c>
    </row>
    <row r="476" spans="1:8" ht="45" customHeight="1" x14ac:dyDescent="0.3">
      <c r="B476" s="55" t="s">
        <v>562</v>
      </c>
      <c r="C476" s="10" t="s">
        <v>564</v>
      </c>
      <c r="D476" s="10"/>
      <c r="E476" s="28">
        <f t="shared" ref="E476:G477" si="59">E477</f>
        <v>58</v>
      </c>
      <c r="F476" s="28">
        <f t="shared" si="59"/>
        <v>58</v>
      </c>
      <c r="G476" s="63">
        <f t="shared" si="59"/>
        <v>57.9</v>
      </c>
      <c r="H476" s="81">
        <f t="shared" si="52"/>
        <v>99.827586206896541</v>
      </c>
    </row>
    <row r="477" spans="1:8" ht="60" customHeight="1" x14ac:dyDescent="0.3">
      <c r="B477" s="55" t="s">
        <v>563</v>
      </c>
      <c r="C477" s="10" t="s">
        <v>565</v>
      </c>
      <c r="D477" s="10"/>
      <c r="E477" s="28">
        <f t="shared" si="59"/>
        <v>58</v>
      </c>
      <c r="F477" s="28">
        <f t="shared" si="59"/>
        <v>58</v>
      </c>
      <c r="G477" s="63">
        <f t="shared" si="59"/>
        <v>57.9</v>
      </c>
      <c r="H477" s="81">
        <f t="shared" si="52"/>
        <v>99.827586206896541</v>
      </c>
    </row>
    <row r="478" spans="1:8" ht="45" customHeight="1" x14ac:dyDescent="0.3">
      <c r="B478" s="15" t="s">
        <v>21</v>
      </c>
      <c r="C478" s="10" t="s">
        <v>565</v>
      </c>
      <c r="D478" s="10" t="s">
        <v>22</v>
      </c>
      <c r="E478" s="65">
        <v>58</v>
      </c>
      <c r="F478" s="85">
        <v>58</v>
      </c>
      <c r="G478" s="85">
        <v>57.9</v>
      </c>
      <c r="H478" s="81">
        <f t="shared" si="52"/>
        <v>99.827586206896541</v>
      </c>
    </row>
    <row r="479" spans="1:8" ht="30" customHeight="1" x14ac:dyDescent="0.3">
      <c r="B479" s="15" t="s">
        <v>674</v>
      </c>
      <c r="C479" s="10" t="s">
        <v>676</v>
      </c>
      <c r="D479" s="10"/>
      <c r="E479" s="11">
        <f t="shared" ref="E479:G480" si="60">E480</f>
        <v>176</v>
      </c>
      <c r="F479" s="11">
        <f t="shared" si="60"/>
        <v>176</v>
      </c>
      <c r="G479" s="65">
        <f t="shared" si="60"/>
        <v>176</v>
      </c>
      <c r="H479" s="81">
        <f t="shared" si="52"/>
        <v>100</v>
      </c>
    </row>
    <row r="480" spans="1:8" ht="57" customHeight="1" x14ac:dyDescent="0.3">
      <c r="B480" s="15" t="s">
        <v>675</v>
      </c>
      <c r="C480" s="10" t="s">
        <v>677</v>
      </c>
      <c r="D480" s="10"/>
      <c r="E480" s="11">
        <f t="shared" si="60"/>
        <v>176</v>
      </c>
      <c r="F480" s="11">
        <f t="shared" si="60"/>
        <v>176</v>
      </c>
      <c r="G480" s="65">
        <f t="shared" si="60"/>
        <v>176</v>
      </c>
      <c r="H480" s="81">
        <f t="shared" si="52"/>
        <v>100</v>
      </c>
    </row>
    <row r="481" spans="2:8" ht="38.25" customHeight="1" x14ac:dyDescent="0.3">
      <c r="B481" s="15" t="s">
        <v>21</v>
      </c>
      <c r="C481" s="10" t="s">
        <v>677</v>
      </c>
      <c r="D481" s="10" t="s">
        <v>22</v>
      </c>
      <c r="E481" s="65">
        <v>176</v>
      </c>
      <c r="F481" s="65">
        <v>176</v>
      </c>
      <c r="G481" s="65">
        <v>176</v>
      </c>
      <c r="H481" s="81">
        <f t="shared" si="52"/>
        <v>100</v>
      </c>
    </row>
    <row r="482" spans="2:8" ht="93.75" hidden="1" x14ac:dyDescent="0.3">
      <c r="B482" s="55" t="s">
        <v>352</v>
      </c>
      <c r="C482" s="10" t="s">
        <v>346</v>
      </c>
      <c r="D482" s="10"/>
      <c r="E482" s="28">
        <f>E483</f>
        <v>0</v>
      </c>
      <c r="F482" s="28">
        <f>F483</f>
        <v>0</v>
      </c>
      <c r="H482" s="81" t="e">
        <f t="shared" si="52"/>
        <v>#DIV/0!</v>
      </c>
    </row>
    <row r="483" spans="2:8" ht="69" hidden="1" customHeight="1" x14ac:dyDescent="0.3">
      <c r="B483" s="55" t="s">
        <v>353</v>
      </c>
      <c r="C483" s="10" t="s">
        <v>347</v>
      </c>
      <c r="D483" s="10"/>
      <c r="E483" s="28">
        <f>E484</f>
        <v>0</v>
      </c>
      <c r="F483" s="28">
        <f>F484</f>
        <v>0</v>
      </c>
      <c r="H483" s="81" t="e">
        <f t="shared" si="52"/>
        <v>#DIV/0!</v>
      </c>
    </row>
    <row r="484" spans="2:8" ht="66.75" hidden="1" customHeight="1" x14ac:dyDescent="0.3">
      <c r="B484" s="55" t="s">
        <v>349</v>
      </c>
      <c r="C484" s="10" t="s">
        <v>348</v>
      </c>
      <c r="D484" s="10"/>
      <c r="E484" s="28">
        <f>E487+E485+E489+E493+E491</f>
        <v>0</v>
      </c>
      <c r="F484" s="28">
        <f>F487+F485+F489+F493+F491</f>
        <v>0</v>
      </c>
      <c r="H484" s="81" t="e">
        <f t="shared" si="52"/>
        <v>#DIV/0!</v>
      </c>
    </row>
    <row r="485" spans="2:8" ht="36" hidden="1" customHeight="1" x14ac:dyDescent="0.3">
      <c r="B485" s="55" t="s">
        <v>344</v>
      </c>
      <c r="C485" s="10" t="s">
        <v>345</v>
      </c>
      <c r="D485" s="10"/>
      <c r="E485" s="28">
        <f>E486</f>
        <v>0</v>
      </c>
      <c r="F485" s="28">
        <f>F486</f>
        <v>0</v>
      </c>
      <c r="H485" s="81" t="e">
        <f t="shared" si="52"/>
        <v>#DIV/0!</v>
      </c>
    </row>
    <row r="486" spans="2:8" ht="68.25" hidden="1" customHeight="1" x14ac:dyDescent="0.3">
      <c r="B486" s="15" t="s">
        <v>21</v>
      </c>
      <c r="C486" s="10" t="s">
        <v>345</v>
      </c>
      <c r="D486" s="10" t="s">
        <v>22</v>
      </c>
      <c r="E486" s="28"/>
      <c r="F486" s="28"/>
      <c r="H486" s="81" t="e">
        <f t="shared" si="52"/>
        <v>#DIV/0!</v>
      </c>
    </row>
    <row r="487" spans="2:8" ht="27.75" hidden="1" customHeight="1" x14ac:dyDescent="0.3">
      <c r="B487" s="55" t="s">
        <v>367</v>
      </c>
      <c r="C487" s="10" t="s">
        <v>370</v>
      </c>
      <c r="D487" s="10"/>
      <c r="E487" s="28">
        <f>E488</f>
        <v>0</v>
      </c>
      <c r="F487" s="28">
        <f>F488</f>
        <v>0</v>
      </c>
      <c r="H487" s="81" t="e">
        <f t="shared" si="52"/>
        <v>#DIV/0!</v>
      </c>
    </row>
    <row r="488" spans="2:8" ht="36" hidden="1" customHeight="1" x14ac:dyDescent="0.3">
      <c r="B488" s="15" t="s">
        <v>21</v>
      </c>
      <c r="C488" s="10" t="s">
        <v>370</v>
      </c>
      <c r="D488" s="10" t="s">
        <v>22</v>
      </c>
      <c r="E488" s="28"/>
      <c r="F488" s="28"/>
      <c r="H488" s="81" t="e">
        <f t="shared" si="52"/>
        <v>#DIV/0!</v>
      </c>
    </row>
    <row r="489" spans="2:8" ht="30.75" hidden="1" customHeight="1" x14ac:dyDescent="0.3">
      <c r="B489" s="55" t="s">
        <v>368</v>
      </c>
      <c r="C489" s="10" t="s">
        <v>371</v>
      </c>
      <c r="D489" s="10"/>
      <c r="E489" s="28">
        <f>E490</f>
        <v>0</v>
      </c>
      <c r="F489" s="28">
        <f>F490</f>
        <v>0</v>
      </c>
      <c r="H489" s="81" t="e">
        <f t="shared" si="52"/>
        <v>#DIV/0!</v>
      </c>
    </row>
    <row r="490" spans="2:8" ht="66.75" hidden="1" customHeight="1" x14ac:dyDescent="0.3">
      <c r="B490" s="15" t="s">
        <v>21</v>
      </c>
      <c r="C490" s="10" t="s">
        <v>371</v>
      </c>
      <c r="D490" s="10" t="s">
        <v>22</v>
      </c>
      <c r="E490" s="28"/>
      <c r="F490" s="28"/>
      <c r="H490" s="81" t="e">
        <f t="shared" si="52"/>
        <v>#DIV/0!</v>
      </c>
    </row>
    <row r="491" spans="2:8" ht="24" hidden="1" customHeight="1" x14ac:dyDescent="0.3">
      <c r="B491" s="55" t="s">
        <v>369</v>
      </c>
      <c r="C491" s="10" t="s">
        <v>372</v>
      </c>
      <c r="D491" s="10"/>
      <c r="E491" s="28">
        <f>E492</f>
        <v>0</v>
      </c>
      <c r="F491" s="28">
        <f>F492</f>
        <v>0</v>
      </c>
      <c r="H491" s="81" t="e">
        <f t="shared" si="52"/>
        <v>#DIV/0!</v>
      </c>
    </row>
    <row r="492" spans="2:8" ht="61.5" hidden="1" customHeight="1" x14ac:dyDescent="0.3">
      <c r="B492" s="15" t="s">
        <v>21</v>
      </c>
      <c r="C492" s="10" t="s">
        <v>372</v>
      </c>
      <c r="D492" s="10" t="s">
        <v>22</v>
      </c>
      <c r="E492" s="28"/>
      <c r="F492" s="28"/>
      <c r="H492" s="81" t="e">
        <f t="shared" si="52"/>
        <v>#DIV/0!</v>
      </c>
    </row>
    <row r="493" spans="2:8" ht="24" hidden="1" customHeight="1" x14ac:dyDescent="0.3">
      <c r="B493" s="55" t="str">
        <f>'[1]бюджет 2018 (24.08.18)  (2)'!$B$328</f>
        <v>Выполнение проектной документации</v>
      </c>
      <c r="C493" s="10" t="s">
        <v>412</v>
      </c>
      <c r="D493" s="10"/>
      <c r="E493" s="28">
        <f>E494</f>
        <v>0</v>
      </c>
      <c r="F493" s="28">
        <f>F494</f>
        <v>0</v>
      </c>
      <c r="H493" s="81" t="e">
        <f t="shared" si="52"/>
        <v>#DIV/0!</v>
      </c>
    </row>
    <row r="494" spans="2:8" ht="61.5" hidden="1" customHeight="1" x14ac:dyDescent="0.3">
      <c r="B494" s="15" t="s">
        <v>21</v>
      </c>
      <c r="C494" s="10" t="s">
        <v>412</v>
      </c>
      <c r="D494" s="10" t="s">
        <v>22</v>
      </c>
      <c r="E494" s="28"/>
      <c r="F494" s="28"/>
      <c r="H494" s="81" t="e">
        <f t="shared" si="52"/>
        <v>#DIV/0!</v>
      </c>
    </row>
    <row r="495" spans="2:8" ht="0.75" hidden="1" customHeight="1" x14ac:dyDescent="0.3">
      <c r="B495" s="15" t="s">
        <v>584</v>
      </c>
      <c r="C495" s="10" t="s">
        <v>587</v>
      </c>
      <c r="D495" s="10"/>
      <c r="E495" s="11">
        <f>E496+E498</f>
        <v>0</v>
      </c>
      <c r="F495" s="11">
        <f>F496+F498</f>
        <v>0</v>
      </c>
      <c r="H495" s="81" t="e">
        <f t="shared" si="52"/>
        <v>#DIV/0!</v>
      </c>
    </row>
    <row r="496" spans="2:8" ht="1.5" hidden="1" customHeight="1" x14ac:dyDescent="0.3">
      <c r="B496" s="15" t="s">
        <v>585</v>
      </c>
      <c r="C496" s="10" t="s">
        <v>588</v>
      </c>
      <c r="D496" s="10"/>
      <c r="E496" s="11">
        <f>E497</f>
        <v>0</v>
      </c>
      <c r="F496" s="11">
        <f>F497</f>
        <v>0</v>
      </c>
      <c r="H496" s="81" t="e">
        <f t="shared" si="52"/>
        <v>#DIV/0!</v>
      </c>
    </row>
    <row r="497" spans="1:8" ht="61.5" hidden="1" customHeight="1" x14ac:dyDescent="0.3">
      <c r="B497" s="15" t="s">
        <v>21</v>
      </c>
      <c r="C497" s="10" t="s">
        <v>588</v>
      </c>
      <c r="D497" s="10" t="s">
        <v>22</v>
      </c>
      <c r="E497" s="11">
        <f>13.3-13.3</f>
        <v>0</v>
      </c>
      <c r="F497" s="11">
        <f>13.3-13.3</f>
        <v>0</v>
      </c>
      <c r="H497" s="81" t="e">
        <f t="shared" si="52"/>
        <v>#DIV/0!</v>
      </c>
    </row>
    <row r="498" spans="1:8" ht="37.5" hidden="1" customHeight="1" x14ac:dyDescent="0.3">
      <c r="B498" s="15" t="s">
        <v>586</v>
      </c>
      <c r="C498" s="10" t="s">
        <v>589</v>
      </c>
      <c r="D498" s="10"/>
      <c r="E498" s="11">
        <f>E499</f>
        <v>0</v>
      </c>
      <c r="F498" s="11">
        <f>F499</f>
        <v>0</v>
      </c>
      <c r="H498" s="81" t="e">
        <f t="shared" si="52"/>
        <v>#DIV/0!</v>
      </c>
    </row>
    <row r="499" spans="1:8" ht="11.25" hidden="1" customHeight="1" x14ac:dyDescent="0.3">
      <c r="B499" s="15" t="s">
        <v>21</v>
      </c>
      <c r="C499" s="10" t="s">
        <v>589</v>
      </c>
      <c r="D499" s="10" t="s">
        <v>22</v>
      </c>
      <c r="E499" s="11">
        <f>4.5-4.5</f>
        <v>0</v>
      </c>
      <c r="F499" s="11">
        <f>4.5-4.5</f>
        <v>0</v>
      </c>
      <c r="H499" s="81" t="e">
        <f t="shared" si="52"/>
        <v>#DIV/0!</v>
      </c>
    </row>
    <row r="500" spans="1:8" s="27" customFormat="1" ht="95.1" customHeight="1" x14ac:dyDescent="0.3">
      <c r="A500" s="26">
        <v>26</v>
      </c>
      <c r="B500" s="22" t="s">
        <v>536</v>
      </c>
      <c r="C500" s="13" t="s">
        <v>346</v>
      </c>
      <c r="D500" s="13"/>
      <c r="E500" s="14">
        <f>E501</f>
        <v>38326.600000000006</v>
      </c>
      <c r="F500" s="14">
        <f>F501</f>
        <v>38326.600000000006</v>
      </c>
      <c r="G500" s="66">
        <f>G501</f>
        <v>21601.4</v>
      </c>
      <c r="H500" s="81">
        <f t="shared" si="52"/>
        <v>56.361378259485576</v>
      </c>
    </row>
    <row r="501" spans="1:8" ht="60" customHeight="1" x14ac:dyDescent="0.3">
      <c r="B501" s="55" t="s">
        <v>542</v>
      </c>
      <c r="C501" s="10" t="s">
        <v>347</v>
      </c>
      <c r="D501" s="10"/>
      <c r="E501" s="11">
        <f>E502+E513+E532</f>
        <v>38326.600000000006</v>
      </c>
      <c r="F501" s="11">
        <f>F502+F513+F532</f>
        <v>38326.600000000006</v>
      </c>
      <c r="G501" s="65">
        <f>G502+G513+G532</f>
        <v>21601.4</v>
      </c>
      <c r="H501" s="81">
        <f t="shared" si="52"/>
        <v>56.361378259485576</v>
      </c>
    </row>
    <row r="502" spans="1:8" ht="95.1" customHeight="1" x14ac:dyDescent="0.3">
      <c r="B502" s="55" t="s">
        <v>543</v>
      </c>
      <c r="C502" s="10" t="s">
        <v>348</v>
      </c>
      <c r="D502" s="10"/>
      <c r="E502" s="11">
        <f>E503+E505+E507+E509+E511+E516+E518+E520+E524+E528</f>
        <v>17836.600000000002</v>
      </c>
      <c r="F502" s="11">
        <f>F503+F505+F507+F509+F511+F516+F518+F520+F524+F528</f>
        <v>17836.600000000002</v>
      </c>
      <c r="G502" s="11">
        <f>G503+G505+G507+G509+G511+G516+G518+G520+G524+G528</f>
        <v>1111.3999999999999</v>
      </c>
      <c r="H502" s="81">
        <f t="shared" si="52"/>
        <v>6.2310081517778038</v>
      </c>
    </row>
    <row r="503" spans="1:8" ht="40.5" hidden="1" customHeight="1" x14ac:dyDescent="0.3">
      <c r="B503" s="15" t="s">
        <v>481</v>
      </c>
      <c r="C503" s="10" t="s">
        <v>482</v>
      </c>
      <c r="D503" s="10"/>
      <c r="E503" s="11">
        <f>E504</f>
        <v>0</v>
      </c>
      <c r="F503" s="11">
        <f>F504</f>
        <v>0</v>
      </c>
      <c r="G503" s="65">
        <f>G504</f>
        <v>0</v>
      </c>
      <c r="H503" s="81" t="e">
        <f t="shared" si="52"/>
        <v>#DIV/0!</v>
      </c>
    </row>
    <row r="504" spans="1:8" ht="40.5" hidden="1" customHeight="1" x14ac:dyDescent="0.3">
      <c r="B504" s="15" t="s">
        <v>21</v>
      </c>
      <c r="C504" s="10" t="s">
        <v>482</v>
      </c>
      <c r="D504" s="10" t="s">
        <v>22</v>
      </c>
      <c r="E504" s="11">
        <v>0</v>
      </c>
      <c r="F504" s="11">
        <v>0</v>
      </c>
      <c r="G504" s="85">
        <v>0</v>
      </c>
      <c r="H504" s="81" t="e">
        <f t="shared" si="52"/>
        <v>#DIV/0!</v>
      </c>
    </row>
    <row r="505" spans="1:8" ht="44.25" hidden="1" customHeight="1" x14ac:dyDescent="0.3">
      <c r="B505" s="15" t="s">
        <v>344</v>
      </c>
      <c r="C505" s="10" t="s">
        <v>534</v>
      </c>
      <c r="D505" s="10"/>
      <c r="E505" s="11">
        <f>E506</f>
        <v>0</v>
      </c>
      <c r="F505" s="11">
        <f>F506</f>
        <v>0</v>
      </c>
      <c r="H505" s="81" t="e">
        <f t="shared" si="52"/>
        <v>#DIV/0!</v>
      </c>
    </row>
    <row r="506" spans="1:8" ht="52.5" hidden="1" customHeight="1" x14ac:dyDescent="0.3">
      <c r="B506" s="15" t="s">
        <v>21</v>
      </c>
      <c r="C506" s="10" t="s">
        <v>534</v>
      </c>
      <c r="D506" s="10" t="s">
        <v>22</v>
      </c>
      <c r="E506" s="11"/>
      <c r="F506" s="11"/>
      <c r="H506" s="81" t="e">
        <f t="shared" si="52"/>
        <v>#DIV/0!</v>
      </c>
    </row>
    <row r="507" spans="1:8" ht="30" hidden="1" customHeight="1" x14ac:dyDescent="0.3">
      <c r="B507" s="15" t="s">
        <v>533</v>
      </c>
      <c r="C507" s="10" t="s">
        <v>535</v>
      </c>
      <c r="D507" s="10"/>
      <c r="E507" s="11">
        <f>E508</f>
        <v>0</v>
      </c>
      <c r="F507" s="11">
        <f>F508</f>
        <v>0</v>
      </c>
      <c r="G507" s="65">
        <f>G508</f>
        <v>0</v>
      </c>
      <c r="H507" s="81" t="e">
        <f t="shared" si="52"/>
        <v>#DIV/0!</v>
      </c>
    </row>
    <row r="508" spans="1:8" ht="45" hidden="1" customHeight="1" x14ac:dyDescent="0.3">
      <c r="B508" s="15" t="s">
        <v>21</v>
      </c>
      <c r="C508" s="10" t="s">
        <v>535</v>
      </c>
      <c r="D508" s="10" t="s">
        <v>22</v>
      </c>
      <c r="E508" s="65">
        <v>0</v>
      </c>
      <c r="F508" s="85">
        <v>0</v>
      </c>
      <c r="G508" s="85">
        <v>0</v>
      </c>
      <c r="H508" s="81" t="e">
        <f t="shared" si="52"/>
        <v>#DIV/0!</v>
      </c>
    </row>
    <row r="509" spans="1:8" ht="30" hidden="1" customHeight="1" x14ac:dyDescent="0.3">
      <c r="B509" s="15" t="s">
        <v>367</v>
      </c>
      <c r="C509" s="10" t="s">
        <v>538</v>
      </c>
      <c r="D509" s="10"/>
      <c r="E509" s="11">
        <f>E510</f>
        <v>0</v>
      </c>
      <c r="F509" s="11">
        <f>F510</f>
        <v>0</v>
      </c>
      <c r="G509" s="65">
        <f>G510</f>
        <v>0</v>
      </c>
      <c r="H509" s="81" t="e">
        <f t="shared" si="52"/>
        <v>#DIV/0!</v>
      </c>
    </row>
    <row r="510" spans="1:8" ht="45" hidden="1" customHeight="1" x14ac:dyDescent="0.3">
      <c r="B510" s="15" t="s">
        <v>21</v>
      </c>
      <c r="C510" s="10" t="s">
        <v>538</v>
      </c>
      <c r="D510" s="10" t="s">
        <v>22</v>
      </c>
      <c r="E510" s="65">
        <v>0</v>
      </c>
      <c r="F510" s="85">
        <v>0</v>
      </c>
      <c r="G510" s="65">
        <v>0</v>
      </c>
      <c r="H510" s="81" t="e">
        <f t="shared" si="52"/>
        <v>#DIV/0!</v>
      </c>
    </row>
    <row r="511" spans="1:8" ht="30" customHeight="1" x14ac:dyDescent="0.3">
      <c r="B511" s="15" t="s">
        <v>590</v>
      </c>
      <c r="C511" s="10" t="s">
        <v>591</v>
      </c>
      <c r="D511" s="10"/>
      <c r="E511" s="11">
        <f>E512</f>
        <v>37.9</v>
      </c>
      <c r="F511" s="11">
        <f>F512</f>
        <v>37.9</v>
      </c>
      <c r="G511" s="65">
        <f>G512</f>
        <v>37.799999999999997</v>
      </c>
      <c r="H511" s="81">
        <f t="shared" si="52"/>
        <v>99.736147757255935</v>
      </c>
    </row>
    <row r="512" spans="1:8" ht="45" customHeight="1" x14ac:dyDescent="0.3">
      <c r="B512" s="15" t="s">
        <v>21</v>
      </c>
      <c r="C512" s="10" t="s">
        <v>591</v>
      </c>
      <c r="D512" s="10" t="s">
        <v>22</v>
      </c>
      <c r="E512" s="65">
        <v>37.9</v>
      </c>
      <c r="F512" s="85">
        <v>37.9</v>
      </c>
      <c r="G512" s="65">
        <v>37.799999999999997</v>
      </c>
      <c r="H512" s="81">
        <f t="shared" si="52"/>
        <v>99.736147757255935</v>
      </c>
    </row>
    <row r="513" spans="2:8" ht="43.5" hidden="1" customHeight="1" x14ac:dyDescent="0.3">
      <c r="B513" s="15" t="s">
        <v>561</v>
      </c>
      <c r="C513" s="10" t="s">
        <v>559</v>
      </c>
      <c r="D513" s="10"/>
      <c r="E513" s="39">
        <f>E514</f>
        <v>0</v>
      </c>
      <c r="F513" s="39">
        <f>F514</f>
        <v>0</v>
      </c>
      <c r="G513" s="20"/>
      <c r="H513" s="81" t="e">
        <f t="shared" si="52"/>
        <v>#DIV/0!</v>
      </c>
    </row>
    <row r="514" spans="2:8" ht="45.75" hidden="1" customHeight="1" x14ac:dyDescent="0.3">
      <c r="B514" s="15" t="s">
        <v>532</v>
      </c>
      <c r="C514" s="10" t="s">
        <v>560</v>
      </c>
      <c r="D514" s="10"/>
      <c r="E514" s="39">
        <f>E515</f>
        <v>0</v>
      </c>
      <c r="F514" s="39">
        <f>F515</f>
        <v>0</v>
      </c>
      <c r="G514" s="20"/>
      <c r="H514" s="81" t="e">
        <f t="shared" si="52"/>
        <v>#DIV/0!</v>
      </c>
    </row>
    <row r="515" spans="2:8" ht="58.5" hidden="1" customHeight="1" x14ac:dyDescent="0.3">
      <c r="B515" s="15" t="s">
        <v>21</v>
      </c>
      <c r="C515" s="10" t="s">
        <v>560</v>
      </c>
      <c r="D515" s="10" t="s">
        <v>22</v>
      </c>
      <c r="E515" s="20"/>
      <c r="F515" s="20"/>
      <c r="G515" s="20"/>
      <c r="H515" s="81" t="e">
        <f t="shared" si="52"/>
        <v>#DIV/0!</v>
      </c>
    </row>
    <row r="516" spans="2:8" ht="137.25" hidden="1" customHeight="1" x14ac:dyDescent="0.3">
      <c r="B516" s="15" t="s">
        <v>656</v>
      </c>
      <c r="C516" s="10" t="s">
        <v>657</v>
      </c>
      <c r="D516" s="10"/>
      <c r="E516" s="20">
        <f>E517</f>
        <v>0</v>
      </c>
      <c r="F516" s="20">
        <f>F517</f>
        <v>0</v>
      </c>
      <c r="G516" s="20">
        <f>G517</f>
        <v>0</v>
      </c>
      <c r="H516" s="81" t="e">
        <f t="shared" si="52"/>
        <v>#DIV/0!</v>
      </c>
    </row>
    <row r="517" spans="2:8" ht="28.5" hidden="1" customHeight="1" x14ac:dyDescent="0.3">
      <c r="B517" s="15" t="s">
        <v>172</v>
      </c>
      <c r="C517" s="10" t="s">
        <v>657</v>
      </c>
      <c r="D517" s="10" t="s">
        <v>38</v>
      </c>
      <c r="E517" s="20">
        <v>0</v>
      </c>
      <c r="F517" s="20">
        <v>0</v>
      </c>
      <c r="G517" s="20">
        <v>0</v>
      </c>
      <c r="H517" s="81" t="e">
        <f t="shared" si="52"/>
        <v>#DIV/0!</v>
      </c>
    </row>
    <row r="518" spans="2:8" ht="151.5" hidden="1" customHeight="1" x14ac:dyDescent="0.3">
      <c r="B518" s="15" t="s">
        <v>671</v>
      </c>
      <c r="C518" s="10" t="s">
        <v>666</v>
      </c>
      <c r="D518" s="10"/>
      <c r="E518" s="11">
        <f>E519</f>
        <v>0</v>
      </c>
      <c r="F518" s="11">
        <f>F519</f>
        <v>0</v>
      </c>
      <c r="G518" s="65">
        <f>G519</f>
        <v>0</v>
      </c>
      <c r="H518" s="81" t="e">
        <f t="shared" si="52"/>
        <v>#DIV/0!</v>
      </c>
    </row>
    <row r="519" spans="2:8" ht="28.5" hidden="1" customHeight="1" x14ac:dyDescent="0.3">
      <c r="B519" s="15" t="s">
        <v>172</v>
      </c>
      <c r="C519" s="10" t="s">
        <v>666</v>
      </c>
      <c r="D519" s="10" t="s">
        <v>38</v>
      </c>
      <c r="E519" s="11">
        <v>0</v>
      </c>
      <c r="F519" s="11">
        <v>0</v>
      </c>
      <c r="G519" s="20">
        <v>0</v>
      </c>
      <c r="H519" s="81" t="e">
        <f t="shared" ref="H519:H595" si="61">G519/F519*100</f>
        <v>#DIV/0!</v>
      </c>
    </row>
    <row r="520" spans="2:8" ht="76.5" hidden="1" customHeight="1" x14ac:dyDescent="0.3">
      <c r="B520" s="68" t="s">
        <v>767</v>
      </c>
      <c r="C520" s="10" t="s">
        <v>678</v>
      </c>
      <c r="D520" s="10"/>
      <c r="E520" s="11">
        <f>E521+E522+E523</f>
        <v>0</v>
      </c>
      <c r="F520" s="11">
        <f t="shared" ref="F520:G520" si="62">F521+F522+F523</f>
        <v>0</v>
      </c>
      <c r="G520" s="11">
        <f t="shared" si="62"/>
        <v>0</v>
      </c>
      <c r="H520" s="81" t="e">
        <f t="shared" si="61"/>
        <v>#DIV/0!</v>
      </c>
    </row>
    <row r="521" spans="2:8" ht="45" hidden="1" customHeight="1" x14ac:dyDescent="0.3">
      <c r="B521" s="15" t="s">
        <v>21</v>
      </c>
      <c r="C521" s="10" t="s">
        <v>678</v>
      </c>
      <c r="D521" s="10" t="s">
        <v>22</v>
      </c>
      <c r="E521" s="65">
        <v>0</v>
      </c>
      <c r="F521" s="85">
        <v>0</v>
      </c>
      <c r="G521" s="85">
        <v>0</v>
      </c>
      <c r="H521" s="81" t="e">
        <f t="shared" si="61"/>
        <v>#DIV/0!</v>
      </c>
    </row>
    <row r="522" spans="2:8" ht="129.94999999999999" hidden="1" customHeight="1" x14ac:dyDescent="0.3">
      <c r="B522" s="68" t="s">
        <v>750</v>
      </c>
      <c r="C522" s="10" t="s">
        <v>678</v>
      </c>
      <c r="D522" s="10" t="s">
        <v>751</v>
      </c>
      <c r="E522" s="11">
        <v>0</v>
      </c>
      <c r="F522" s="85">
        <v>0</v>
      </c>
      <c r="G522" s="85">
        <v>0</v>
      </c>
      <c r="H522" s="81" t="e">
        <f t="shared" si="61"/>
        <v>#DIV/0!</v>
      </c>
    </row>
    <row r="523" spans="2:8" ht="30" hidden="1" customHeight="1" x14ac:dyDescent="0.3">
      <c r="B523" s="68" t="s">
        <v>42</v>
      </c>
      <c r="C523" s="10" t="s">
        <v>678</v>
      </c>
      <c r="D523" s="10" t="s">
        <v>34</v>
      </c>
      <c r="E523" s="65">
        <v>0</v>
      </c>
      <c r="F523" s="85">
        <v>0</v>
      </c>
      <c r="G523" s="85">
        <v>0</v>
      </c>
      <c r="H523" s="81" t="e">
        <f t="shared" si="61"/>
        <v>#DIV/0!</v>
      </c>
    </row>
    <row r="524" spans="2:8" ht="95.1" hidden="1" customHeight="1" x14ac:dyDescent="0.3">
      <c r="B524" s="68" t="s">
        <v>768</v>
      </c>
      <c r="C524" s="10" t="s">
        <v>679</v>
      </c>
      <c r="D524" s="10"/>
      <c r="E524" s="65">
        <f>E525+E526+E527</f>
        <v>0</v>
      </c>
      <c r="F524" s="65">
        <f>F525+F526+F527</f>
        <v>0</v>
      </c>
      <c r="G524" s="65">
        <f>G525+G526+G527</f>
        <v>0</v>
      </c>
      <c r="H524" s="81" t="e">
        <f t="shared" si="61"/>
        <v>#DIV/0!</v>
      </c>
    </row>
    <row r="525" spans="2:8" ht="45" hidden="1" customHeight="1" x14ac:dyDescent="0.3">
      <c r="B525" s="15" t="s">
        <v>21</v>
      </c>
      <c r="C525" s="10" t="s">
        <v>679</v>
      </c>
      <c r="D525" s="10" t="s">
        <v>22</v>
      </c>
      <c r="E525" s="65">
        <v>0</v>
      </c>
      <c r="F525" s="85">
        <v>0</v>
      </c>
      <c r="G525" s="85">
        <v>0</v>
      </c>
      <c r="H525" s="81" t="e">
        <f t="shared" si="61"/>
        <v>#DIV/0!</v>
      </c>
    </row>
    <row r="526" spans="2:8" ht="135" hidden="1" customHeight="1" x14ac:dyDescent="0.3">
      <c r="B526" s="68" t="s">
        <v>750</v>
      </c>
      <c r="C526" s="10" t="s">
        <v>679</v>
      </c>
      <c r="D526" s="10" t="s">
        <v>751</v>
      </c>
      <c r="E526" s="65">
        <v>0</v>
      </c>
      <c r="F526" s="85">
        <v>0</v>
      </c>
      <c r="G526" s="85">
        <v>0</v>
      </c>
      <c r="H526" s="81" t="e">
        <f t="shared" si="61"/>
        <v>#DIV/0!</v>
      </c>
    </row>
    <row r="527" spans="2:8" ht="30" hidden="1" customHeight="1" x14ac:dyDescent="0.3">
      <c r="B527" s="68" t="s">
        <v>42</v>
      </c>
      <c r="C527" s="10" t="s">
        <v>679</v>
      </c>
      <c r="D527" s="10" t="s">
        <v>34</v>
      </c>
      <c r="E527" s="65">
        <v>0</v>
      </c>
      <c r="F527" s="85">
        <v>0</v>
      </c>
      <c r="G527" s="85">
        <v>0</v>
      </c>
      <c r="H527" s="81" t="e">
        <f t="shared" si="61"/>
        <v>#DIV/0!</v>
      </c>
    </row>
    <row r="528" spans="2:8" ht="45" customHeight="1" x14ac:dyDescent="0.3">
      <c r="B528" s="68" t="s">
        <v>752</v>
      </c>
      <c r="C528" s="10" t="s">
        <v>753</v>
      </c>
      <c r="D528" s="10"/>
      <c r="E528" s="65">
        <f>E529+E530+E531</f>
        <v>17798.7</v>
      </c>
      <c r="F528" s="65">
        <f>F529+F530+F531</f>
        <v>17798.7</v>
      </c>
      <c r="G528" s="65">
        <f>G529+G530+G531</f>
        <v>1073.5999999999999</v>
      </c>
      <c r="H528" s="81">
        <f t="shared" si="61"/>
        <v>6.0319012062678725</v>
      </c>
    </row>
    <row r="529" spans="1:8" ht="45" customHeight="1" x14ac:dyDescent="0.3">
      <c r="B529" s="68" t="s">
        <v>21</v>
      </c>
      <c r="C529" s="10" t="s">
        <v>753</v>
      </c>
      <c r="D529" s="10" t="s">
        <v>22</v>
      </c>
      <c r="E529" s="65">
        <v>17322.7</v>
      </c>
      <c r="F529" s="85">
        <v>17322.7</v>
      </c>
      <c r="G529" s="85">
        <v>624.9</v>
      </c>
      <c r="H529" s="81">
        <f t="shared" si="61"/>
        <v>3.6074053121049254</v>
      </c>
    </row>
    <row r="530" spans="1:8" ht="135" hidden="1" customHeight="1" x14ac:dyDescent="0.3">
      <c r="B530" s="68" t="s">
        <v>750</v>
      </c>
      <c r="C530" s="10" t="s">
        <v>753</v>
      </c>
      <c r="D530" s="10" t="s">
        <v>751</v>
      </c>
      <c r="E530" s="65">
        <v>0</v>
      </c>
      <c r="F530" s="85">
        <v>0</v>
      </c>
      <c r="G530" s="85">
        <v>0</v>
      </c>
      <c r="H530" s="81" t="e">
        <f t="shared" si="61"/>
        <v>#DIV/0!</v>
      </c>
    </row>
    <row r="531" spans="1:8" ht="30" customHeight="1" x14ac:dyDescent="0.3">
      <c r="B531" s="68" t="s">
        <v>42</v>
      </c>
      <c r="C531" s="10" t="s">
        <v>753</v>
      </c>
      <c r="D531" s="10" t="s">
        <v>34</v>
      </c>
      <c r="E531" s="65">
        <v>476</v>
      </c>
      <c r="F531" s="85">
        <v>476</v>
      </c>
      <c r="G531" s="85">
        <v>448.7</v>
      </c>
      <c r="H531" s="81">
        <f t="shared" si="61"/>
        <v>94.264705882352942</v>
      </c>
    </row>
    <row r="532" spans="1:8" ht="39.75" customHeight="1" x14ac:dyDescent="0.3">
      <c r="B532" s="15" t="s">
        <v>561</v>
      </c>
      <c r="C532" s="10" t="s">
        <v>559</v>
      </c>
      <c r="D532" s="10"/>
      <c r="E532" s="11">
        <f>E533+E536</f>
        <v>20490</v>
      </c>
      <c r="F532" s="11">
        <f>F533+F536</f>
        <v>20490</v>
      </c>
      <c r="G532" s="11">
        <f>G533+G536</f>
        <v>20490</v>
      </c>
      <c r="H532" s="81">
        <f t="shared" si="61"/>
        <v>100</v>
      </c>
    </row>
    <row r="533" spans="1:8" ht="117.75" hidden="1" customHeight="1" x14ac:dyDescent="0.3">
      <c r="B533" s="15" t="s">
        <v>630</v>
      </c>
      <c r="C533" s="10" t="s">
        <v>631</v>
      </c>
      <c r="D533" s="10"/>
      <c r="E533" s="11">
        <f>E534+E535</f>
        <v>0</v>
      </c>
      <c r="F533" s="11">
        <f>F534+F535</f>
        <v>0</v>
      </c>
      <c r="G533" s="65">
        <f>G534+G535</f>
        <v>0</v>
      </c>
      <c r="H533" s="81" t="e">
        <f t="shared" si="61"/>
        <v>#DIV/0!</v>
      </c>
    </row>
    <row r="534" spans="1:8" ht="31.5" hidden="1" customHeight="1" x14ac:dyDescent="0.3">
      <c r="B534" s="15" t="s">
        <v>172</v>
      </c>
      <c r="C534" s="10" t="s">
        <v>631</v>
      </c>
      <c r="D534" s="10" t="s">
        <v>38</v>
      </c>
      <c r="E534" s="11">
        <f>4300+70000-4300-70000</f>
        <v>0</v>
      </c>
      <c r="F534" s="11">
        <f>4300+70000-4300-70000</f>
        <v>0</v>
      </c>
      <c r="G534" s="20"/>
      <c r="H534" s="81" t="e">
        <f t="shared" si="61"/>
        <v>#DIV/0!</v>
      </c>
    </row>
    <row r="535" spans="1:8" ht="29.25" hidden="1" customHeight="1" x14ac:dyDescent="0.3">
      <c r="B535" s="15" t="s">
        <v>42</v>
      </c>
      <c r="C535" s="10" t="s">
        <v>631</v>
      </c>
      <c r="D535" s="10" t="s">
        <v>34</v>
      </c>
      <c r="E535" s="11">
        <v>0</v>
      </c>
      <c r="F535" s="11">
        <v>0</v>
      </c>
      <c r="G535" s="20">
        <v>0</v>
      </c>
      <c r="H535" s="81" t="e">
        <f t="shared" si="61"/>
        <v>#DIV/0!</v>
      </c>
    </row>
    <row r="536" spans="1:8" ht="45" customHeight="1" x14ac:dyDescent="0.3">
      <c r="B536" s="68" t="s">
        <v>796</v>
      </c>
      <c r="C536" s="10" t="s">
        <v>560</v>
      </c>
      <c r="D536" s="10"/>
      <c r="E536" s="65">
        <f>E537</f>
        <v>20490</v>
      </c>
      <c r="F536" s="65">
        <f>F537</f>
        <v>20490</v>
      </c>
      <c r="G536" s="65">
        <f>G537</f>
        <v>20490</v>
      </c>
      <c r="H536" s="81">
        <f t="shared" si="61"/>
        <v>100</v>
      </c>
    </row>
    <row r="537" spans="1:8" ht="45" customHeight="1" x14ac:dyDescent="0.3">
      <c r="B537" s="68" t="s">
        <v>21</v>
      </c>
      <c r="C537" s="10" t="s">
        <v>560</v>
      </c>
      <c r="D537" s="10" t="s">
        <v>22</v>
      </c>
      <c r="E537" s="65">
        <v>20490</v>
      </c>
      <c r="F537" s="85">
        <v>20490</v>
      </c>
      <c r="G537" s="85">
        <v>20490</v>
      </c>
      <c r="H537" s="81">
        <f t="shared" si="61"/>
        <v>100</v>
      </c>
    </row>
    <row r="538" spans="1:8" s="27" customFormat="1" ht="60" customHeight="1" x14ac:dyDescent="0.3">
      <c r="A538" s="26">
        <v>30</v>
      </c>
      <c r="B538" s="51" t="s">
        <v>530</v>
      </c>
      <c r="C538" s="13" t="s">
        <v>424</v>
      </c>
      <c r="D538" s="13"/>
      <c r="E538" s="24">
        <f t="shared" ref="E538:G539" si="63">E539</f>
        <v>370.5</v>
      </c>
      <c r="F538" s="24">
        <f t="shared" si="63"/>
        <v>370.5</v>
      </c>
      <c r="G538" s="62">
        <f t="shared" si="63"/>
        <v>370.4</v>
      </c>
      <c r="H538" s="81">
        <f t="shared" si="61"/>
        <v>99.973009446693652</v>
      </c>
    </row>
    <row r="539" spans="1:8" ht="60" customHeight="1" x14ac:dyDescent="0.3">
      <c r="B539" s="52" t="s">
        <v>422</v>
      </c>
      <c r="C539" s="10" t="s">
        <v>425</v>
      </c>
      <c r="D539" s="10"/>
      <c r="E539" s="28">
        <f t="shared" si="63"/>
        <v>370.5</v>
      </c>
      <c r="F539" s="28">
        <f t="shared" si="63"/>
        <v>370.5</v>
      </c>
      <c r="G539" s="63">
        <f t="shared" si="63"/>
        <v>370.4</v>
      </c>
      <c r="H539" s="81">
        <f t="shared" si="61"/>
        <v>99.973009446693652</v>
      </c>
    </row>
    <row r="540" spans="1:8" ht="45" customHeight="1" x14ac:dyDescent="0.3">
      <c r="B540" s="15" t="s">
        <v>423</v>
      </c>
      <c r="C540" s="10" t="s">
        <v>426</v>
      </c>
      <c r="D540" s="10"/>
      <c r="E540" s="28">
        <f>E541+E543+E545+E547</f>
        <v>370.5</v>
      </c>
      <c r="F540" s="28">
        <f t="shared" ref="F540:G540" si="64">F541+F543+F545+F547</f>
        <v>370.5</v>
      </c>
      <c r="G540" s="28">
        <f t="shared" si="64"/>
        <v>370.4</v>
      </c>
      <c r="H540" s="81">
        <f t="shared" si="61"/>
        <v>99.973009446693652</v>
      </c>
    </row>
    <row r="541" spans="1:8" ht="45" customHeight="1" x14ac:dyDescent="0.3">
      <c r="B541" s="52" t="s">
        <v>340</v>
      </c>
      <c r="C541" s="10" t="s">
        <v>427</v>
      </c>
      <c r="D541" s="10"/>
      <c r="E541" s="28">
        <f>E542</f>
        <v>242.9</v>
      </c>
      <c r="F541" s="28">
        <f>F542</f>
        <v>242.9</v>
      </c>
      <c r="G541" s="63">
        <f>G542</f>
        <v>242.8</v>
      </c>
      <c r="H541" s="81">
        <f t="shared" si="61"/>
        <v>99.958830794565671</v>
      </c>
    </row>
    <row r="542" spans="1:8" ht="45" customHeight="1" x14ac:dyDescent="0.3">
      <c r="B542" s="15" t="s">
        <v>21</v>
      </c>
      <c r="C542" s="10" t="s">
        <v>427</v>
      </c>
      <c r="D542" s="10" t="s">
        <v>22</v>
      </c>
      <c r="E542" s="65">
        <v>242.9</v>
      </c>
      <c r="F542" s="65">
        <v>242.9</v>
      </c>
      <c r="G542" s="65">
        <v>242.8</v>
      </c>
      <c r="H542" s="81">
        <f t="shared" si="61"/>
        <v>99.958830794565671</v>
      </c>
    </row>
    <row r="543" spans="1:8" ht="45" customHeight="1" x14ac:dyDescent="0.3">
      <c r="B543" s="15" t="s">
        <v>428</v>
      </c>
      <c r="C543" s="10" t="s">
        <v>429</v>
      </c>
      <c r="D543" s="10"/>
      <c r="E543" s="65">
        <f>E544</f>
        <v>73.599999999999994</v>
      </c>
      <c r="F543" s="65">
        <f>F544</f>
        <v>73.599999999999994</v>
      </c>
      <c r="G543" s="65">
        <f>G544</f>
        <v>73.599999999999994</v>
      </c>
      <c r="H543" s="81">
        <f t="shared" si="61"/>
        <v>100</v>
      </c>
    </row>
    <row r="544" spans="1:8" ht="45" customHeight="1" x14ac:dyDescent="0.3">
      <c r="B544" s="15" t="s">
        <v>21</v>
      </c>
      <c r="C544" s="10" t="s">
        <v>429</v>
      </c>
      <c r="D544" s="10" t="s">
        <v>22</v>
      </c>
      <c r="E544" s="65">
        <v>73.599999999999994</v>
      </c>
      <c r="F544" s="85">
        <v>73.599999999999994</v>
      </c>
      <c r="G544" s="85">
        <v>73.599999999999994</v>
      </c>
      <c r="H544" s="81">
        <f t="shared" si="61"/>
        <v>100</v>
      </c>
    </row>
    <row r="545" spans="1:8" ht="45" customHeight="1" x14ac:dyDescent="0.3">
      <c r="B545" s="15" t="s">
        <v>377</v>
      </c>
      <c r="C545" s="10" t="s">
        <v>430</v>
      </c>
      <c r="D545" s="10"/>
      <c r="E545" s="65">
        <f>E546</f>
        <v>54</v>
      </c>
      <c r="F545" s="65">
        <f>F546</f>
        <v>54</v>
      </c>
      <c r="G545" s="65">
        <f>G546</f>
        <v>54</v>
      </c>
      <c r="H545" s="81">
        <f t="shared" si="61"/>
        <v>100</v>
      </c>
    </row>
    <row r="546" spans="1:8" ht="45" customHeight="1" x14ac:dyDescent="0.3">
      <c r="B546" s="15" t="s">
        <v>21</v>
      </c>
      <c r="C546" s="10" t="s">
        <v>430</v>
      </c>
      <c r="D546" s="10" t="s">
        <v>22</v>
      </c>
      <c r="E546" s="65">
        <v>54</v>
      </c>
      <c r="F546" s="85">
        <v>54</v>
      </c>
      <c r="G546" s="85">
        <v>54</v>
      </c>
      <c r="H546" s="81">
        <f t="shared" si="61"/>
        <v>100</v>
      </c>
    </row>
    <row r="547" spans="1:8" ht="30" hidden="1" customHeight="1" x14ac:dyDescent="0.3">
      <c r="B547" s="68" t="s">
        <v>727</v>
      </c>
      <c r="C547" s="10" t="s">
        <v>728</v>
      </c>
      <c r="D547" s="10"/>
      <c r="E547" s="65">
        <f>E548</f>
        <v>0</v>
      </c>
      <c r="F547" s="65">
        <f>F548</f>
        <v>0</v>
      </c>
      <c r="G547" s="65">
        <f>G548</f>
        <v>0</v>
      </c>
      <c r="H547" s="81" t="e">
        <f t="shared" si="61"/>
        <v>#DIV/0!</v>
      </c>
    </row>
    <row r="548" spans="1:8" ht="45" hidden="1" customHeight="1" x14ac:dyDescent="0.3">
      <c r="B548" s="68" t="s">
        <v>21</v>
      </c>
      <c r="C548" s="10" t="s">
        <v>728</v>
      </c>
      <c r="D548" s="10" t="s">
        <v>22</v>
      </c>
      <c r="E548" s="65">
        <v>0</v>
      </c>
      <c r="F548" s="85">
        <v>0</v>
      </c>
      <c r="G548" s="85">
        <v>0</v>
      </c>
      <c r="H548" s="81" t="e">
        <f t="shared" si="61"/>
        <v>#DIV/0!</v>
      </c>
    </row>
    <row r="549" spans="1:8" s="27" customFormat="1" ht="45" customHeight="1" x14ac:dyDescent="0.3">
      <c r="A549" s="26">
        <v>28</v>
      </c>
      <c r="B549" s="19" t="s">
        <v>306</v>
      </c>
      <c r="C549" s="13" t="s">
        <v>308</v>
      </c>
      <c r="D549" s="13"/>
      <c r="E549" s="24">
        <f t="shared" ref="E549:G550" si="65">E550</f>
        <v>522</v>
      </c>
      <c r="F549" s="24">
        <f t="shared" si="65"/>
        <v>522</v>
      </c>
      <c r="G549" s="62">
        <f t="shared" si="65"/>
        <v>522</v>
      </c>
      <c r="H549" s="81">
        <f t="shared" si="61"/>
        <v>100</v>
      </c>
    </row>
    <row r="550" spans="1:8" ht="45" customHeight="1" x14ac:dyDescent="0.3">
      <c r="B550" s="15" t="s">
        <v>307</v>
      </c>
      <c r="C550" s="10" t="s">
        <v>309</v>
      </c>
      <c r="D550" s="10"/>
      <c r="E550" s="28">
        <f t="shared" si="65"/>
        <v>522</v>
      </c>
      <c r="F550" s="28">
        <f t="shared" si="65"/>
        <v>522</v>
      </c>
      <c r="G550" s="63">
        <f t="shared" si="65"/>
        <v>522</v>
      </c>
      <c r="H550" s="81">
        <f t="shared" si="61"/>
        <v>100</v>
      </c>
    </row>
    <row r="551" spans="1:8" ht="45" customHeight="1" x14ac:dyDescent="0.3">
      <c r="B551" s="15" t="s">
        <v>20</v>
      </c>
      <c r="C551" s="10" t="s">
        <v>142</v>
      </c>
      <c r="D551" s="10"/>
      <c r="E551" s="28">
        <f>E552+E553+E554</f>
        <v>522</v>
      </c>
      <c r="F551" s="28">
        <f>F552+F553+F554</f>
        <v>522</v>
      </c>
      <c r="G551" s="63">
        <f>G552+G553+G554</f>
        <v>522</v>
      </c>
      <c r="H551" s="81">
        <f t="shared" si="61"/>
        <v>100</v>
      </c>
    </row>
    <row r="552" spans="1:8" ht="45" customHeight="1" x14ac:dyDescent="0.3">
      <c r="B552" s="15" t="s">
        <v>592</v>
      </c>
      <c r="C552" s="10" t="s">
        <v>142</v>
      </c>
      <c r="D552" s="10" t="s">
        <v>19</v>
      </c>
      <c r="E552" s="65">
        <v>522</v>
      </c>
      <c r="F552" s="85">
        <v>522</v>
      </c>
      <c r="G552" s="85">
        <v>522</v>
      </c>
      <c r="H552" s="81">
        <f t="shared" si="61"/>
        <v>100</v>
      </c>
    </row>
    <row r="553" spans="1:8" ht="45" hidden="1" customHeight="1" x14ac:dyDescent="0.3">
      <c r="B553" s="15" t="s">
        <v>21</v>
      </c>
      <c r="C553" s="10" t="s">
        <v>142</v>
      </c>
      <c r="D553" s="10" t="s">
        <v>22</v>
      </c>
      <c r="E553" s="65">
        <v>0</v>
      </c>
      <c r="F553" s="85">
        <v>0</v>
      </c>
      <c r="G553" s="85">
        <v>0</v>
      </c>
      <c r="H553" s="81" t="e">
        <f t="shared" si="61"/>
        <v>#DIV/0!</v>
      </c>
    </row>
    <row r="554" spans="1:8" ht="30" hidden="1" customHeight="1" x14ac:dyDescent="0.3">
      <c r="B554" s="15" t="s">
        <v>23</v>
      </c>
      <c r="C554" s="10" t="s">
        <v>142</v>
      </c>
      <c r="D554" s="10" t="s">
        <v>24</v>
      </c>
      <c r="E554" s="65">
        <v>0</v>
      </c>
      <c r="F554" s="85">
        <v>0</v>
      </c>
      <c r="G554" s="85">
        <v>0</v>
      </c>
      <c r="H554" s="81" t="e">
        <f t="shared" si="61"/>
        <v>#DIV/0!</v>
      </c>
    </row>
    <row r="555" spans="1:8" s="27" customFormat="1" ht="60" customHeight="1" x14ac:dyDescent="0.3">
      <c r="A555" s="26">
        <v>29</v>
      </c>
      <c r="B555" s="19" t="s">
        <v>17</v>
      </c>
      <c r="C555" s="13" t="s">
        <v>145</v>
      </c>
      <c r="D555" s="13"/>
      <c r="E555" s="24">
        <f>E557</f>
        <v>1696.9</v>
      </c>
      <c r="F555" s="24">
        <f>F557</f>
        <v>1696.9</v>
      </c>
      <c r="G555" s="62">
        <f>G557</f>
        <v>1576.5</v>
      </c>
      <c r="H555" s="81">
        <f t="shared" si="61"/>
        <v>92.904708586245505</v>
      </c>
    </row>
    <row r="556" spans="1:8" ht="45" customHeight="1" x14ac:dyDescent="0.3">
      <c r="B556" s="15" t="s">
        <v>18</v>
      </c>
      <c r="C556" s="10" t="s">
        <v>146</v>
      </c>
      <c r="D556" s="10"/>
      <c r="E556" s="28">
        <f t="shared" ref="E556:G557" si="66">E557</f>
        <v>1696.9</v>
      </c>
      <c r="F556" s="28">
        <f t="shared" si="66"/>
        <v>1696.9</v>
      </c>
      <c r="G556" s="63">
        <f t="shared" si="66"/>
        <v>1576.5</v>
      </c>
      <c r="H556" s="81">
        <f t="shared" si="61"/>
        <v>92.904708586245505</v>
      </c>
    </row>
    <row r="557" spans="1:8" ht="45" customHeight="1" x14ac:dyDescent="0.3">
      <c r="B557" s="15" t="s">
        <v>282</v>
      </c>
      <c r="C557" s="10" t="s">
        <v>147</v>
      </c>
      <c r="D557" s="10"/>
      <c r="E557" s="28">
        <f t="shared" si="66"/>
        <v>1696.9</v>
      </c>
      <c r="F557" s="28">
        <f t="shared" si="66"/>
        <v>1696.9</v>
      </c>
      <c r="G557" s="63">
        <f t="shared" si="66"/>
        <v>1576.5</v>
      </c>
      <c r="H557" s="81">
        <f t="shared" si="61"/>
        <v>92.904708586245505</v>
      </c>
    </row>
    <row r="558" spans="1:8" ht="45" customHeight="1" x14ac:dyDescent="0.3">
      <c r="B558" s="15" t="s">
        <v>592</v>
      </c>
      <c r="C558" s="10" t="s">
        <v>147</v>
      </c>
      <c r="D558" s="10" t="s">
        <v>19</v>
      </c>
      <c r="E558" s="65">
        <v>1696.9</v>
      </c>
      <c r="F558" s="85">
        <v>1696.9</v>
      </c>
      <c r="G558" s="85">
        <v>1576.5</v>
      </c>
      <c r="H558" s="81">
        <f t="shared" si="61"/>
        <v>92.904708586245505</v>
      </c>
    </row>
    <row r="559" spans="1:8" s="27" customFormat="1" ht="60" customHeight="1" x14ac:dyDescent="0.3">
      <c r="A559" s="26">
        <v>30</v>
      </c>
      <c r="B559" s="19" t="s">
        <v>25</v>
      </c>
      <c r="C559" s="13" t="s">
        <v>143</v>
      </c>
      <c r="D559" s="13"/>
      <c r="E559" s="24">
        <f>E560+E566</f>
        <v>23124.7</v>
      </c>
      <c r="F559" s="24">
        <f>F560+F566</f>
        <v>23124.7</v>
      </c>
      <c r="G559" s="62">
        <f>G560+G566</f>
        <v>23045.800000000003</v>
      </c>
      <c r="H559" s="81">
        <f t="shared" si="61"/>
        <v>99.658806384515259</v>
      </c>
    </row>
    <row r="560" spans="1:8" ht="45" customHeight="1" x14ac:dyDescent="0.3">
      <c r="B560" s="15" t="s">
        <v>26</v>
      </c>
      <c r="C560" s="10" t="s">
        <v>144</v>
      </c>
      <c r="D560" s="10"/>
      <c r="E560" s="28">
        <f>E561</f>
        <v>23112.3</v>
      </c>
      <c r="F560" s="28">
        <f>F561</f>
        <v>23112.3</v>
      </c>
      <c r="G560" s="63">
        <f>G561</f>
        <v>23033.4</v>
      </c>
      <c r="H560" s="81">
        <f t="shared" si="61"/>
        <v>99.658623330434452</v>
      </c>
    </row>
    <row r="561" spans="1:8" ht="45" customHeight="1" x14ac:dyDescent="0.3">
      <c r="B561" s="15" t="s">
        <v>20</v>
      </c>
      <c r="C561" s="10" t="s">
        <v>148</v>
      </c>
      <c r="D561" s="10"/>
      <c r="E561" s="28">
        <f>E562+E563+E564+E565</f>
        <v>23112.3</v>
      </c>
      <c r="F561" s="28">
        <f t="shared" ref="F561:G561" si="67">F562+F563+F564+F565</f>
        <v>23112.3</v>
      </c>
      <c r="G561" s="28">
        <f t="shared" si="67"/>
        <v>23033.4</v>
      </c>
      <c r="H561" s="81">
        <f t="shared" si="61"/>
        <v>99.658623330434452</v>
      </c>
    </row>
    <row r="562" spans="1:8" ht="45" customHeight="1" x14ac:dyDescent="0.3">
      <c r="B562" s="15" t="s">
        <v>592</v>
      </c>
      <c r="C562" s="10" t="s">
        <v>148</v>
      </c>
      <c r="D562" s="10" t="s">
        <v>19</v>
      </c>
      <c r="E562" s="65">
        <v>23018.3</v>
      </c>
      <c r="F562" s="85">
        <v>23018.3</v>
      </c>
      <c r="G562" s="85">
        <v>22974.2</v>
      </c>
      <c r="H562" s="81">
        <f t="shared" si="61"/>
        <v>99.808413305934849</v>
      </c>
    </row>
    <row r="563" spans="1:8" ht="45" customHeight="1" x14ac:dyDescent="0.3">
      <c r="B563" s="15" t="s">
        <v>21</v>
      </c>
      <c r="C563" s="10" t="s">
        <v>148</v>
      </c>
      <c r="D563" s="10" t="s">
        <v>22</v>
      </c>
      <c r="E563" s="65">
        <v>40</v>
      </c>
      <c r="F563" s="85">
        <v>40</v>
      </c>
      <c r="G563" s="85">
        <v>5.4</v>
      </c>
      <c r="H563" s="81">
        <f t="shared" si="61"/>
        <v>13.5</v>
      </c>
    </row>
    <row r="564" spans="1:8" ht="45" customHeight="1" x14ac:dyDescent="0.3">
      <c r="B564" s="70" t="s">
        <v>45</v>
      </c>
      <c r="C564" s="10" t="s">
        <v>148</v>
      </c>
      <c r="D564" s="10" t="s">
        <v>35</v>
      </c>
      <c r="E564" s="65">
        <v>3.3</v>
      </c>
      <c r="F564" s="85">
        <v>3.3</v>
      </c>
      <c r="G564" s="85">
        <v>3.3</v>
      </c>
      <c r="H564" s="81">
        <f t="shared" si="61"/>
        <v>100</v>
      </c>
    </row>
    <row r="565" spans="1:8" ht="30" customHeight="1" x14ac:dyDescent="0.3">
      <c r="B565" s="15" t="s">
        <v>23</v>
      </c>
      <c r="C565" s="10" t="s">
        <v>148</v>
      </c>
      <c r="D565" s="10" t="s">
        <v>24</v>
      </c>
      <c r="E565" s="65">
        <v>50.7</v>
      </c>
      <c r="F565" s="85">
        <v>50.7</v>
      </c>
      <c r="G565" s="85">
        <v>50.5</v>
      </c>
      <c r="H565" s="81">
        <f t="shared" si="61"/>
        <v>99.605522682445752</v>
      </c>
    </row>
    <row r="566" spans="1:8" ht="30" customHeight="1" x14ac:dyDescent="0.3">
      <c r="B566" s="15" t="s">
        <v>253</v>
      </c>
      <c r="C566" s="10" t="s">
        <v>255</v>
      </c>
      <c r="D566" s="10"/>
      <c r="E566" s="28">
        <f t="shared" ref="E566:G567" si="68">E567</f>
        <v>12.4</v>
      </c>
      <c r="F566" s="28">
        <f t="shared" si="68"/>
        <v>12.4</v>
      </c>
      <c r="G566" s="63">
        <f t="shared" si="68"/>
        <v>12.4</v>
      </c>
      <c r="H566" s="81">
        <f t="shared" si="61"/>
        <v>100</v>
      </c>
    </row>
    <row r="567" spans="1:8" ht="45" customHeight="1" x14ac:dyDescent="0.3">
      <c r="B567" s="15" t="s">
        <v>254</v>
      </c>
      <c r="C567" s="10" t="s">
        <v>256</v>
      </c>
      <c r="D567" s="10"/>
      <c r="E567" s="28">
        <f t="shared" si="68"/>
        <v>12.4</v>
      </c>
      <c r="F567" s="28">
        <f t="shared" si="68"/>
        <v>12.4</v>
      </c>
      <c r="G567" s="63">
        <f t="shared" si="68"/>
        <v>12.4</v>
      </c>
      <c r="H567" s="81">
        <f t="shared" si="61"/>
        <v>100</v>
      </c>
    </row>
    <row r="568" spans="1:8" ht="45" customHeight="1" x14ac:dyDescent="0.3">
      <c r="B568" s="15" t="s">
        <v>21</v>
      </c>
      <c r="C568" s="10" t="s">
        <v>256</v>
      </c>
      <c r="D568" s="10" t="s">
        <v>22</v>
      </c>
      <c r="E568" s="28">
        <v>12.4</v>
      </c>
      <c r="F568" s="28">
        <v>12.4</v>
      </c>
      <c r="G568" s="85">
        <v>12.4</v>
      </c>
      <c r="H568" s="81">
        <f t="shared" si="61"/>
        <v>100</v>
      </c>
    </row>
    <row r="569" spans="1:8" s="27" customFormat="1" ht="60" customHeight="1" x14ac:dyDescent="0.3">
      <c r="A569" s="26">
        <v>31</v>
      </c>
      <c r="B569" s="19" t="s">
        <v>168</v>
      </c>
      <c r="C569" s="13" t="s">
        <v>159</v>
      </c>
      <c r="D569" s="13"/>
      <c r="E569" s="24">
        <f>E572</f>
        <v>327.39999999999998</v>
      </c>
      <c r="F569" s="24">
        <f>F572</f>
        <v>327.39999999999998</v>
      </c>
      <c r="G569" s="62">
        <f>G572</f>
        <v>327.39999999999998</v>
      </c>
      <c r="H569" s="81">
        <f t="shared" si="61"/>
        <v>100</v>
      </c>
    </row>
    <row r="570" spans="1:8" ht="45" customHeight="1" x14ac:dyDescent="0.3">
      <c r="B570" s="15" t="s">
        <v>164</v>
      </c>
      <c r="C570" s="10" t="s">
        <v>160</v>
      </c>
      <c r="D570" s="10"/>
      <c r="E570" s="28">
        <f t="shared" ref="E570:G571" si="69">E571</f>
        <v>327.39999999999998</v>
      </c>
      <c r="F570" s="28">
        <f t="shared" si="69"/>
        <v>327.39999999999998</v>
      </c>
      <c r="G570" s="63">
        <f t="shared" si="69"/>
        <v>327.39999999999998</v>
      </c>
      <c r="H570" s="81">
        <f t="shared" si="61"/>
        <v>100</v>
      </c>
    </row>
    <row r="571" spans="1:8" ht="45" customHeight="1" x14ac:dyDescent="0.3">
      <c r="B571" s="15" t="s">
        <v>20</v>
      </c>
      <c r="C571" s="10" t="s">
        <v>281</v>
      </c>
      <c r="D571" s="10"/>
      <c r="E571" s="28">
        <f t="shared" si="69"/>
        <v>327.39999999999998</v>
      </c>
      <c r="F571" s="28">
        <f t="shared" si="69"/>
        <v>327.39999999999998</v>
      </c>
      <c r="G571" s="63">
        <f t="shared" si="69"/>
        <v>327.39999999999998</v>
      </c>
      <c r="H571" s="81">
        <f t="shared" si="61"/>
        <v>100</v>
      </c>
    </row>
    <row r="572" spans="1:8" ht="30" customHeight="1" x14ac:dyDescent="0.3">
      <c r="B572" s="15" t="s">
        <v>27</v>
      </c>
      <c r="C572" s="10" t="s">
        <v>281</v>
      </c>
      <c r="D572" s="10" t="s">
        <v>28</v>
      </c>
      <c r="E572" s="65">
        <v>327.39999999999998</v>
      </c>
      <c r="F572" s="85">
        <v>327.39999999999998</v>
      </c>
      <c r="G572" s="85">
        <v>327.39999999999998</v>
      </c>
      <c r="H572" s="81">
        <f t="shared" si="61"/>
        <v>100</v>
      </c>
    </row>
    <row r="573" spans="1:8" s="27" customFormat="1" ht="56.25" hidden="1" customHeight="1" x14ac:dyDescent="0.3">
      <c r="A573" s="26">
        <v>35</v>
      </c>
      <c r="B573" s="19" t="s">
        <v>472</v>
      </c>
      <c r="C573" s="13" t="s">
        <v>149</v>
      </c>
      <c r="D573" s="13"/>
      <c r="E573" s="24">
        <f>E575</f>
        <v>0</v>
      </c>
      <c r="F573" s="24">
        <f>F575</f>
        <v>0</v>
      </c>
      <c r="G573" s="64"/>
      <c r="H573" s="81" t="e">
        <f t="shared" si="61"/>
        <v>#DIV/0!</v>
      </c>
    </row>
    <row r="574" spans="1:8" ht="36.75" hidden="1" customHeight="1" x14ac:dyDescent="0.3">
      <c r="B574" s="15" t="s">
        <v>29</v>
      </c>
      <c r="C574" s="10" t="s">
        <v>325</v>
      </c>
      <c r="D574" s="10"/>
      <c r="E574" s="28">
        <f>E575</f>
        <v>0</v>
      </c>
      <c r="F574" s="28">
        <f>F575</f>
        <v>0</v>
      </c>
      <c r="H574" s="81" t="e">
        <f t="shared" si="61"/>
        <v>#DIV/0!</v>
      </c>
    </row>
    <row r="575" spans="1:8" ht="27.6" hidden="1" customHeight="1" x14ac:dyDescent="0.3">
      <c r="B575" s="15" t="s">
        <v>30</v>
      </c>
      <c r="C575" s="10" t="s">
        <v>325</v>
      </c>
      <c r="D575" s="10" t="s">
        <v>31</v>
      </c>
      <c r="E575" s="28">
        <f>100-100</f>
        <v>0</v>
      </c>
      <c r="F575" s="28">
        <f>100-100</f>
        <v>0</v>
      </c>
      <c r="H575" s="81" t="e">
        <f t="shared" si="61"/>
        <v>#DIV/0!</v>
      </c>
    </row>
    <row r="576" spans="1:8" ht="75" hidden="1" customHeight="1" x14ac:dyDescent="0.3">
      <c r="C576" s="21"/>
      <c r="D576" s="21"/>
      <c r="E576" s="21"/>
      <c r="H576" s="81" t="e">
        <f t="shared" si="61"/>
        <v>#DIV/0!</v>
      </c>
    </row>
    <row r="577" spans="1:8" ht="59.25" hidden="1" customHeight="1" x14ac:dyDescent="0.3">
      <c r="C577" s="21"/>
      <c r="D577" s="21"/>
      <c r="E577" s="21"/>
      <c r="H577" s="81" t="e">
        <f t="shared" si="61"/>
        <v>#DIV/0!</v>
      </c>
    </row>
    <row r="578" spans="1:8" ht="38.25" hidden="1" customHeight="1" x14ac:dyDescent="0.3">
      <c r="C578" s="21"/>
      <c r="D578" s="21"/>
      <c r="E578" s="21"/>
      <c r="H578" s="81" t="e">
        <f t="shared" si="61"/>
        <v>#DIV/0!</v>
      </c>
    </row>
    <row r="579" spans="1:8" ht="27.6" hidden="1" customHeight="1" x14ac:dyDescent="0.3">
      <c r="C579" s="21"/>
      <c r="D579" s="21"/>
      <c r="E579" s="21"/>
      <c r="H579" s="81" t="e">
        <f t="shared" si="61"/>
        <v>#DIV/0!</v>
      </c>
    </row>
    <row r="580" spans="1:8" s="27" customFormat="1" ht="30" customHeight="1" x14ac:dyDescent="0.3">
      <c r="A580" s="26">
        <v>32</v>
      </c>
      <c r="B580" s="19" t="s">
        <v>46</v>
      </c>
      <c r="C580" s="13" t="s">
        <v>161</v>
      </c>
      <c r="D580" s="13"/>
      <c r="E580" s="24">
        <f>E582</f>
        <v>39.799999999999997</v>
      </c>
      <c r="F580" s="24">
        <f>F582</f>
        <v>39.799999999999997</v>
      </c>
      <c r="G580" s="62">
        <f>G582</f>
        <v>9.6</v>
      </c>
      <c r="H580" s="81">
        <f t="shared" si="61"/>
        <v>24.120603015075378</v>
      </c>
    </row>
    <row r="581" spans="1:8" ht="30" customHeight="1" x14ac:dyDescent="0.3">
      <c r="B581" s="15" t="s">
        <v>47</v>
      </c>
      <c r="C581" s="10" t="s">
        <v>162</v>
      </c>
      <c r="D581" s="10"/>
      <c r="E581" s="28">
        <f>E582</f>
        <v>39.799999999999997</v>
      </c>
      <c r="F581" s="28">
        <f>F582</f>
        <v>39.799999999999997</v>
      </c>
      <c r="G581" s="63">
        <f>G582</f>
        <v>9.6</v>
      </c>
      <c r="H581" s="81">
        <f t="shared" si="61"/>
        <v>24.120603015075378</v>
      </c>
    </row>
    <row r="582" spans="1:8" ht="30" customHeight="1" x14ac:dyDescent="0.3">
      <c r="B582" s="15" t="s">
        <v>48</v>
      </c>
      <c r="C582" s="10" t="s">
        <v>162</v>
      </c>
      <c r="D582" s="10" t="s">
        <v>49</v>
      </c>
      <c r="E582" s="65">
        <v>39.799999999999997</v>
      </c>
      <c r="F582" s="85">
        <v>39.799999999999997</v>
      </c>
      <c r="G582" s="85">
        <v>9.6</v>
      </c>
      <c r="H582" s="81">
        <f t="shared" si="61"/>
        <v>24.120603015075378</v>
      </c>
    </row>
    <row r="583" spans="1:8" s="27" customFormat="1" ht="39" hidden="1" customHeight="1" x14ac:dyDescent="0.3">
      <c r="A583" s="26">
        <v>41</v>
      </c>
      <c r="B583" s="51" t="s">
        <v>462</v>
      </c>
      <c r="C583" s="13" t="s">
        <v>464</v>
      </c>
      <c r="D583" s="13"/>
      <c r="E583" s="14">
        <f>E585</f>
        <v>0</v>
      </c>
      <c r="F583" s="14">
        <f>F585</f>
        <v>0</v>
      </c>
      <c r="G583" s="64"/>
      <c r="H583" s="81" t="e">
        <f t="shared" si="61"/>
        <v>#DIV/0!</v>
      </c>
    </row>
    <row r="584" spans="1:8" ht="40.5" hidden="1" customHeight="1" x14ac:dyDescent="0.3">
      <c r="B584" s="15" t="s">
        <v>463</v>
      </c>
      <c r="C584" s="10" t="s">
        <v>465</v>
      </c>
      <c r="D584" s="10"/>
      <c r="E584" s="11">
        <f>E585</f>
        <v>0</v>
      </c>
      <c r="F584" s="11">
        <f>F585</f>
        <v>0</v>
      </c>
      <c r="H584" s="81" t="e">
        <f t="shared" si="61"/>
        <v>#DIV/0!</v>
      </c>
    </row>
    <row r="585" spans="1:8" ht="20.25" hidden="1" customHeight="1" x14ac:dyDescent="0.3">
      <c r="B585" s="15" t="s">
        <v>171</v>
      </c>
      <c r="C585" s="10" t="s">
        <v>465</v>
      </c>
      <c r="D585" s="10" t="s">
        <v>170</v>
      </c>
      <c r="E585" s="11"/>
      <c r="F585" s="11"/>
      <c r="H585" s="81" t="e">
        <f t="shared" si="61"/>
        <v>#DIV/0!</v>
      </c>
    </row>
    <row r="586" spans="1:8" s="27" customFormat="1" ht="75" customHeight="1" x14ac:dyDescent="0.3">
      <c r="A586" s="26">
        <v>33</v>
      </c>
      <c r="B586" s="19" t="s">
        <v>642</v>
      </c>
      <c r="C586" s="13" t="s">
        <v>464</v>
      </c>
      <c r="D586" s="13"/>
      <c r="E586" s="14">
        <f t="shared" ref="E586:G588" si="70">E587</f>
        <v>269.60000000000002</v>
      </c>
      <c r="F586" s="14">
        <f t="shared" si="70"/>
        <v>269.60000000000002</v>
      </c>
      <c r="G586" s="66">
        <f t="shared" si="70"/>
        <v>269.60000000000002</v>
      </c>
      <c r="H586" s="81">
        <f t="shared" si="61"/>
        <v>100</v>
      </c>
    </row>
    <row r="587" spans="1:8" ht="45" customHeight="1" x14ac:dyDescent="0.3">
      <c r="B587" s="15" t="s">
        <v>643</v>
      </c>
      <c r="C587" s="10" t="s">
        <v>644</v>
      </c>
      <c r="D587" s="10"/>
      <c r="E587" s="11">
        <f t="shared" si="70"/>
        <v>269.60000000000002</v>
      </c>
      <c r="F587" s="11">
        <f t="shared" si="70"/>
        <v>269.60000000000002</v>
      </c>
      <c r="G587" s="65">
        <f t="shared" si="70"/>
        <v>269.60000000000002</v>
      </c>
      <c r="H587" s="81">
        <f t="shared" si="61"/>
        <v>100</v>
      </c>
    </row>
    <row r="588" spans="1:8" ht="45" customHeight="1" x14ac:dyDescent="0.3">
      <c r="B588" s="15" t="s">
        <v>20</v>
      </c>
      <c r="C588" s="10" t="s">
        <v>645</v>
      </c>
      <c r="D588" s="10"/>
      <c r="E588" s="11">
        <f t="shared" si="70"/>
        <v>269.60000000000002</v>
      </c>
      <c r="F588" s="11">
        <f t="shared" si="70"/>
        <v>269.60000000000002</v>
      </c>
      <c r="G588" s="65">
        <f t="shared" si="70"/>
        <v>269.60000000000002</v>
      </c>
      <c r="H588" s="81">
        <f t="shared" si="61"/>
        <v>100</v>
      </c>
    </row>
    <row r="589" spans="1:8" ht="30" customHeight="1" x14ac:dyDescent="0.3">
      <c r="B589" s="15" t="s">
        <v>27</v>
      </c>
      <c r="C589" s="10" t="s">
        <v>645</v>
      </c>
      <c r="D589" s="10" t="s">
        <v>28</v>
      </c>
      <c r="E589" s="65">
        <v>269.60000000000002</v>
      </c>
      <c r="F589" s="85">
        <v>269.60000000000002</v>
      </c>
      <c r="G589" s="85">
        <v>269.60000000000002</v>
      </c>
      <c r="H589" s="81">
        <f t="shared" si="61"/>
        <v>100</v>
      </c>
    </row>
    <row r="590" spans="1:8" s="27" customFormat="1" ht="45" customHeight="1" x14ac:dyDescent="0.3">
      <c r="A590" s="26">
        <v>34</v>
      </c>
      <c r="B590" s="19" t="s">
        <v>449</v>
      </c>
      <c r="C590" s="12" t="s">
        <v>450</v>
      </c>
      <c r="D590" s="13"/>
      <c r="E590" s="24">
        <f t="shared" ref="E590:G591" si="71">E591</f>
        <v>672</v>
      </c>
      <c r="F590" s="24">
        <f t="shared" si="71"/>
        <v>672</v>
      </c>
      <c r="G590" s="62">
        <f t="shared" si="71"/>
        <v>642</v>
      </c>
      <c r="H590" s="81">
        <f t="shared" si="61"/>
        <v>95.535714285714292</v>
      </c>
    </row>
    <row r="591" spans="1:8" ht="45" customHeight="1" x14ac:dyDescent="0.3">
      <c r="B591" s="15" t="s">
        <v>197</v>
      </c>
      <c r="C591" s="9" t="s">
        <v>451</v>
      </c>
      <c r="D591" s="10"/>
      <c r="E591" s="28">
        <f t="shared" si="71"/>
        <v>672</v>
      </c>
      <c r="F591" s="28">
        <f t="shared" si="71"/>
        <v>672</v>
      </c>
      <c r="G591" s="63">
        <f t="shared" si="71"/>
        <v>642</v>
      </c>
      <c r="H591" s="81">
        <f t="shared" si="61"/>
        <v>95.535714285714292</v>
      </c>
    </row>
    <row r="592" spans="1:8" ht="45" customHeight="1" x14ac:dyDescent="0.3">
      <c r="B592" s="55" t="s">
        <v>54</v>
      </c>
      <c r="C592" s="9" t="s">
        <v>451</v>
      </c>
      <c r="D592" s="10" t="s">
        <v>55</v>
      </c>
      <c r="E592" s="65">
        <v>672</v>
      </c>
      <c r="F592" s="85">
        <v>672</v>
      </c>
      <c r="G592" s="85">
        <v>642</v>
      </c>
      <c r="H592" s="81">
        <f t="shared" si="61"/>
        <v>95.535714285714292</v>
      </c>
    </row>
    <row r="593" spans="1:9" s="27" customFormat="1" ht="60" customHeight="1" x14ac:dyDescent="0.3">
      <c r="A593" s="26">
        <v>35</v>
      </c>
      <c r="B593" s="51" t="s">
        <v>506</v>
      </c>
      <c r="C593" s="13" t="s">
        <v>477</v>
      </c>
      <c r="D593" s="13"/>
      <c r="E593" s="14">
        <f t="shared" ref="E593:G595" si="72">E594</f>
        <v>863.7</v>
      </c>
      <c r="F593" s="14">
        <f t="shared" si="72"/>
        <v>863.7</v>
      </c>
      <c r="G593" s="66">
        <f t="shared" si="72"/>
        <v>863.7</v>
      </c>
      <c r="H593" s="81">
        <f t="shared" si="61"/>
        <v>100</v>
      </c>
    </row>
    <row r="594" spans="1:9" ht="110.1" customHeight="1" x14ac:dyDescent="0.3">
      <c r="B594" s="60" t="s">
        <v>703</v>
      </c>
      <c r="C594" s="10" t="s">
        <v>478</v>
      </c>
      <c r="D594" s="10"/>
      <c r="E594" s="11">
        <f t="shared" si="72"/>
        <v>863.7</v>
      </c>
      <c r="F594" s="11">
        <f t="shared" si="72"/>
        <v>863.7</v>
      </c>
      <c r="G594" s="65">
        <f t="shared" si="72"/>
        <v>863.7</v>
      </c>
      <c r="H594" s="81">
        <f t="shared" si="61"/>
        <v>100</v>
      </c>
    </row>
    <row r="595" spans="1:9" ht="45" customHeight="1" x14ac:dyDescent="0.3">
      <c r="B595" s="15" t="s">
        <v>20</v>
      </c>
      <c r="C595" s="10" t="s">
        <v>479</v>
      </c>
      <c r="D595" s="10"/>
      <c r="E595" s="11">
        <f t="shared" si="72"/>
        <v>863.7</v>
      </c>
      <c r="F595" s="11">
        <f t="shared" si="72"/>
        <v>863.7</v>
      </c>
      <c r="G595" s="65">
        <f t="shared" si="72"/>
        <v>863.7</v>
      </c>
      <c r="H595" s="81">
        <f t="shared" si="61"/>
        <v>100</v>
      </c>
    </row>
    <row r="596" spans="1:9" ht="30" customHeight="1" x14ac:dyDescent="0.3">
      <c r="B596" s="15" t="s">
        <v>27</v>
      </c>
      <c r="C596" s="10" t="s">
        <v>479</v>
      </c>
      <c r="D596" s="10" t="s">
        <v>28</v>
      </c>
      <c r="E596" s="65">
        <v>863.7</v>
      </c>
      <c r="F596" s="85">
        <v>863.7</v>
      </c>
      <c r="G596" s="85">
        <v>863.7</v>
      </c>
      <c r="H596" s="81">
        <f t="shared" ref="H596:H659" si="73">G596/F596*100</f>
        <v>100</v>
      </c>
    </row>
    <row r="597" spans="1:9" s="27" customFormat="1" ht="24.75" hidden="1" customHeight="1" x14ac:dyDescent="0.3">
      <c r="A597" s="26">
        <v>44</v>
      </c>
      <c r="B597" s="19" t="s">
        <v>276</v>
      </c>
      <c r="C597" s="13" t="s">
        <v>275</v>
      </c>
      <c r="D597" s="13"/>
      <c r="E597" s="24">
        <f>E602+E637+E600+E669+E598</f>
        <v>0</v>
      </c>
      <c r="F597" s="24">
        <f>F602+F637+F600+F669+F598</f>
        <v>0</v>
      </c>
      <c r="G597" s="64"/>
      <c r="H597" s="81" t="e">
        <f t="shared" si="73"/>
        <v>#DIV/0!</v>
      </c>
    </row>
    <row r="598" spans="1:9" s="27" customFormat="1" ht="61.5" hidden="1" customHeight="1" x14ac:dyDescent="0.3">
      <c r="A598" s="26"/>
      <c r="B598" s="15" t="s">
        <v>567</v>
      </c>
      <c r="C598" s="10" t="s">
        <v>568</v>
      </c>
      <c r="D598" s="10"/>
      <c r="E598" s="11">
        <f>E599</f>
        <v>0</v>
      </c>
      <c r="F598" s="11">
        <f>F599</f>
        <v>0</v>
      </c>
      <c r="G598" s="64"/>
      <c r="H598" s="81" t="e">
        <f t="shared" si="73"/>
        <v>#DIV/0!</v>
      </c>
    </row>
    <row r="599" spans="1:9" s="27" customFormat="1" ht="60" hidden="1" customHeight="1" x14ac:dyDescent="0.3">
      <c r="A599" s="26"/>
      <c r="B599" s="15" t="s">
        <v>21</v>
      </c>
      <c r="C599" s="10" t="s">
        <v>568</v>
      </c>
      <c r="D599" s="10" t="s">
        <v>22</v>
      </c>
      <c r="E599" s="11"/>
      <c r="F599" s="11"/>
      <c r="G599" s="64"/>
      <c r="H599" s="81" t="e">
        <f t="shared" si="73"/>
        <v>#DIV/0!</v>
      </c>
    </row>
    <row r="600" spans="1:9" ht="76.5" hidden="1" customHeight="1" x14ac:dyDescent="0.3">
      <c r="B600" s="15" t="s">
        <v>518</v>
      </c>
      <c r="C600" s="10" t="s">
        <v>566</v>
      </c>
      <c r="D600" s="10"/>
      <c r="E600" s="11">
        <f>E601</f>
        <v>0</v>
      </c>
      <c r="F600" s="11">
        <f>F601</f>
        <v>0</v>
      </c>
      <c r="H600" s="81" t="e">
        <f t="shared" si="73"/>
        <v>#DIV/0!</v>
      </c>
    </row>
    <row r="601" spans="1:9" ht="57" hidden="1" customHeight="1" x14ac:dyDescent="0.3">
      <c r="B601" s="15" t="s">
        <v>21</v>
      </c>
      <c r="C601" s="10" t="s">
        <v>566</v>
      </c>
      <c r="D601" s="10" t="s">
        <v>22</v>
      </c>
      <c r="E601" s="11"/>
      <c r="F601" s="11"/>
      <c r="H601" s="81" t="e">
        <f t="shared" si="73"/>
        <v>#DIV/0!</v>
      </c>
    </row>
    <row r="602" spans="1:9" ht="40.5" hidden="1" customHeight="1" x14ac:dyDescent="0.3">
      <c r="B602" s="15" t="s">
        <v>331</v>
      </c>
      <c r="C602" s="10" t="s">
        <v>329</v>
      </c>
      <c r="D602" s="10"/>
      <c r="E602" s="28">
        <f>E603</f>
        <v>0</v>
      </c>
      <c r="F602" s="28">
        <f>F603</f>
        <v>0</v>
      </c>
      <c r="H602" s="81" t="e">
        <f t="shared" si="73"/>
        <v>#DIV/0!</v>
      </c>
    </row>
    <row r="603" spans="1:9" ht="45" hidden="1" customHeight="1" x14ac:dyDescent="0.3">
      <c r="B603" s="15" t="s">
        <v>277</v>
      </c>
      <c r="C603" s="10" t="s">
        <v>480</v>
      </c>
      <c r="D603" s="10"/>
      <c r="E603" s="28">
        <f>E605+E636+E604+E635</f>
        <v>0</v>
      </c>
      <c r="F603" s="28">
        <f>F605+F636+F604+F635</f>
        <v>0</v>
      </c>
      <c r="H603" s="81" t="e">
        <f t="shared" si="73"/>
        <v>#DIV/0!</v>
      </c>
    </row>
    <row r="604" spans="1:9" ht="57.75" hidden="1" customHeight="1" x14ac:dyDescent="0.3">
      <c r="B604" s="16" t="s">
        <v>21</v>
      </c>
      <c r="C604" s="10" t="s">
        <v>480</v>
      </c>
      <c r="D604" s="10" t="s">
        <v>22</v>
      </c>
      <c r="E604" s="28"/>
      <c r="F604" s="28"/>
      <c r="H604" s="81" t="e">
        <f t="shared" si="73"/>
        <v>#DIV/0!</v>
      </c>
      <c r="I604" s="40">
        <f>E604+E605+E635+E636</f>
        <v>0</v>
      </c>
    </row>
    <row r="605" spans="1:9" ht="41.25" hidden="1" customHeight="1" x14ac:dyDescent="0.3">
      <c r="B605" s="15" t="s">
        <v>293</v>
      </c>
      <c r="C605" s="10" t="s">
        <v>480</v>
      </c>
      <c r="D605" s="10" t="s">
        <v>55</v>
      </c>
      <c r="E605" s="28"/>
      <c r="F605" s="28"/>
      <c r="H605" s="81" t="e">
        <f t="shared" si="73"/>
        <v>#DIV/0!</v>
      </c>
    </row>
    <row r="606" spans="1:9" ht="24.75" hidden="1" customHeight="1" x14ac:dyDescent="0.3">
      <c r="B606" s="15" t="s">
        <v>276</v>
      </c>
      <c r="C606" s="10" t="s">
        <v>480</v>
      </c>
      <c r="D606" s="10"/>
      <c r="E606" s="28">
        <f>E612+E616+E607+E609</f>
        <v>0</v>
      </c>
      <c r="F606" s="28">
        <f>F612+F616+F607+F609</f>
        <v>0</v>
      </c>
      <c r="H606" s="81" t="e">
        <f t="shared" si="73"/>
        <v>#DIV/0!</v>
      </c>
    </row>
    <row r="607" spans="1:9" ht="107.25" hidden="1" customHeight="1" x14ac:dyDescent="0.3">
      <c r="B607" s="16" t="s">
        <v>407</v>
      </c>
      <c r="C607" s="10" t="s">
        <v>480</v>
      </c>
      <c r="D607" s="17"/>
      <c r="E607" s="28">
        <f>E608</f>
        <v>0</v>
      </c>
      <c r="F607" s="28">
        <f>F608</f>
        <v>0</v>
      </c>
      <c r="H607" s="81" t="e">
        <f t="shared" si="73"/>
        <v>#DIV/0!</v>
      </c>
    </row>
    <row r="608" spans="1:9" ht="56.25" hidden="1" customHeight="1" x14ac:dyDescent="0.3">
      <c r="B608" s="16" t="s">
        <v>21</v>
      </c>
      <c r="C608" s="10" t="s">
        <v>480</v>
      </c>
      <c r="D608" s="17" t="s">
        <v>22</v>
      </c>
      <c r="E608" s="28"/>
      <c r="F608" s="28"/>
      <c r="H608" s="81" t="e">
        <f t="shared" si="73"/>
        <v>#DIV/0!</v>
      </c>
    </row>
    <row r="609" spans="2:8" ht="95.25" hidden="1" customHeight="1" x14ac:dyDescent="0.3">
      <c r="B609" s="16" t="s">
        <v>408</v>
      </c>
      <c r="C609" s="10" t="s">
        <v>480</v>
      </c>
      <c r="D609" s="17"/>
      <c r="E609" s="28">
        <f>E610</f>
        <v>0</v>
      </c>
      <c r="F609" s="28">
        <f>F610</f>
        <v>0</v>
      </c>
      <c r="H609" s="81" t="e">
        <f t="shared" si="73"/>
        <v>#DIV/0!</v>
      </c>
    </row>
    <row r="610" spans="2:8" ht="60.75" hidden="1" customHeight="1" x14ac:dyDescent="0.3">
      <c r="B610" s="16" t="s">
        <v>21</v>
      </c>
      <c r="C610" s="10" t="s">
        <v>480</v>
      </c>
      <c r="D610" s="17" t="s">
        <v>22</v>
      </c>
      <c r="E610" s="28"/>
      <c r="F610" s="28"/>
      <c r="H610" s="81" t="e">
        <f t="shared" si="73"/>
        <v>#DIV/0!</v>
      </c>
    </row>
    <row r="611" spans="2:8" ht="44.25" hidden="1" customHeight="1" x14ac:dyDescent="0.3">
      <c r="B611" s="15" t="s">
        <v>331</v>
      </c>
      <c r="C611" s="10" t="s">
        <v>480</v>
      </c>
      <c r="D611" s="10"/>
      <c r="E611" s="28">
        <f>E612</f>
        <v>0</v>
      </c>
      <c r="F611" s="28">
        <f>F612</f>
        <v>0</v>
      </c>
      <c r="H611" s="81" t="e">
        <f t="shared" si="73"/>
        <v>#DIV/0!</v>
      </c>
    </row>
    <row r="612" spans="2:8" ht="42" hidden="1" customHeight="1" x14ac:dyDescent="0.3">
      <c r="B612" s="15" t="s">
        <v>277</v>
      </c>
      <c r="C612" s="10" t="s">
        <v>480</v>
      </c>
      <c r="D612" s="10"/>
      <c r="E612" s="28">
        <f>SUM(E613:E615)</f>
        <v>0</v>
      </c>
      <c r="F612" s="28">
        <f>SUM(F613:F615)</f>
        <v>0</v>
      </c>
      <c r="H612" s="81" t="e">
        <f t="shared" si="73"/>
        <v>#DIV/0!</v>
      </c>
    </row>
    <row r="613" spans="2:8" ht="39" hidden="1" customHeight="1" x14ac:dyDescent="0.3">
      <c r="B613" s="15" t="s">
        <v>293</v>
      </c>
      <c r="C613" s="10" t="s">
        <v>480</v>
      </c>
      <c r="D613" s="10" t="s">
        <v>55</v>
      </c>
      <c r="E613" s="28"/>
      <c r="F613" s="28"/>
      <c r="H613" s="81" t="e">
        <f t="shared" si="73"/>
        <v>#DIV/0!</v>
      </c>
    </row>
    <row r="614" spans="2:8" ht="36.75" hidden="1" customHeight="1" x14ac:dyDescent="0.3">
      <c r="B614" s="15" t="s">
        <v>410</v>
      </c>
      <c r="C614" s="10" t="s">
        <v>480</v>
      </c>
      <c r="D614" s="10" t="s">
        <v>409</v>
      </c>
      <c r="E614" s="28"/>
      <c r="F614" s="28"/>
      <c r="H614" s="81" t="e">
        <f t="shared" si="73"/>
        <v>#DIV/0!</v>
      </c>
    </row>
    <row r="615" spans="2:8" ht="36.75" hidden="1" customHeight="1" x14ac:dyDescent="0.3">
      <c r="B615" s="15" t="s">
        <v>23</v>
      </c>
      <c r="C615" s="10" t="s">
        <v>480</v>
      </c>
      <c r="D615" s="10" t="s">
        <v>24</v>
      </c>
      <c r="E615" s="28"/>
      <c r="F615" s="28"/>
      <c r="H615" s="81" t="e">
        <f t="shared" si="73"/>
        <v>#DIV/0!</v>
      </c>
    </row>
    <row r="616" spans="2:8" ht="24.75" hidden="1" customHeight="1" x14ac:dyDescent="0.3">
      <c r="B616" s="15" t="s">
        <v>332</v>
      </c>
      <c r="C616" s="10" t="s">
        <v>480</v>
      </c>
      <c r="D616" s="10"/>
      <c r="E616" s="28">
        <f>E617</f>
        <v>0</v>
      </c>
      <c r="F616" s="28">
        <f>F617</f>
        <v>0</v>
      </c>
      <c r="H616" s="81" t="e">
        <f t="shared" si="73"/>
        <v>#DIV/0!</v>
      </c>
    </row>
    <row r="617" spans="2:8" ht="46.5" hidden="1" customHeight="1" x14ac:dyDescent="0.3">
      <c r="B617" s="15" t="s">
        <v>333</v>
      </c>
      <c r="C617" s="10" t="s">
        <v>480</v>
      </c>
      <c r="D617" s="10"/>
      <c r="E617" s="28">
        <f>E620+E628+E630+E618+E622+E626+E624+E634+E632</f>
        <v>0</v>
      </c>
      <c r="F617" s="28">
        <f>F620+F628+F630+F618+F622+F626+F624+F634+F632</f>
        <v>0</v>
      </c>
      <c r="H617" s="81" t="e">
        <f t="shared" si="73"/>
        <v>#DIV/0!</v>
      </c>
    </row>
    <row r="618" spans="2:8" ht="60" hidden="1" customHeight="1" x14ac:dyDescent="0.3">
      <c r="B618" s="15" t="s">
        <v>335</v>
      </c>
      <c r="C618" s="10" t="s">
        <v>480</v>
      </c>
      <c r="D618" s="10"/>
      <c r="E618" s="28">
        <f>E619</f>
        <v>0</v>
      </c>
      <c r="F618" s="28">
        <f>F619</f>
        <v>0</v>
      </c>
      <c r="H618" s="81" t="e">
        <f t="shared" si="73"/>
        <v>#DIV/0!</v>
      </c>
    </row>
    <row r="619" spans="2:8" ht="59.25" hidden="1" customHeight="1" x14ac:dyDescent="0.3">
      <c r="B619" s="15" t="s">
        <v>21</v>
      </c>
      <c r="C619" s="10" t="s">
        <v>480</v>
      </c>
      <c r="D619" s="10" t="s">
        <v>22</v>
      </c>
      <c r="E619" s="28"/>
      <c r="F619" s="28"/>
      <c r="H619" s="81" t="e">
        <f t="shared" si="73"/>
        <v>#DIV/0!</v>
      </c>
    </row>
    <row r="620" spans="2:8" ht="60.75" hidden="1" customHeight="1" x14ac:dyDescent="0.3">
      <c r="B620" s="15" t="s">
        <v>286</v>
      </c>
      <c r="C620" s="10" t="s">
        <v>480</v>
      </c>
      <c r="D620" s="10"/>
      <c r="E620" s="28">
        <f>E621</f>
        <v>0</v>
      </c>
      <c r="F620" s="28">
        <f>F621</f>
        <v>0</v>
      </c>
      <c r="H620" s="81" t="e">
        <f t="shared" si="73"/>
        <v>#DIV/0!</v>
      </c>
    </row>
    <row r="621" spans="2:8" ht="60.75" hidden="1" customHeight="1" x14ac:dyDescent="0.3">
      <c r="B621" s="15" t="s">
        <v>21</v>
      </c>
      <c r="C621" s="10" t="s">
        <v>480</v>
      </c>
      <c r="D621" s="10" t="s">
        <v>22</v>
      </c>
      <c r="E621" s="28"/>
      <c r="F621" s="28"/>
      <c r="H621" s="81" t="e">
        <f t="shared" si="73"/>
        <v>#DIV/0!</v>
      </c>
    </row>
    <row r="622" spans="2:8" ht="42" hidden="1" customHeight="1" x14ac:dyDescent="0.3">
      <c r="B622" s="15" t="s">
        <v>336</v>
      </c>
      <c r="C622" s="10" t="s">
        <v>480</v>
      </c>
      <c r="D622" s="10"/>
      <c r="E622" s="41">
        <f>E623</f>
        <v>0</v>
      </c>
      <c r="F622" s="41">
        <f>F623</f>
        <v>0</v>
      </c>
      <c r="H622" s="81" t="e">
        <f t="shared" si="73"/>
        <v>#DIV/0!</v>
      </c>
    </row>
    <row r="623" spans="2:8" ht="63.75" hidden="1" customHeight="1" x14ac:dyDescent="0.3">
      <c r="B623" s="15" t="s">
        <v>21</v>
      </c>
      <c r="C623" s="10" t="s">
        <v>480</v>
      </c>
      <c r="D623" s="10" t="s">
        <v>22</v>
      </c>
      <c r="E623" s="28"/>
      <c r="F623" s="28"/>
      <c r="H623" s="81" t="e">
        <f t="shared" si="73"/>
        <v>#DIV/0!</v>
      </c>
    </row>
    <row r="624" spans="2:8" ht="45" hidden="1" customHeight="1" x14ac:dyDescent="0.3">
      <c r="B624" s="15" t="s">
        <v>292</v>
      </c>
      <c r="C624" s="10" t="s">
        <v>480</v>
      </c>
      <c r="D624" s="10"/>
      <c r="E624" s="41">
        <f>E625</f>
        <v>0</v>
      </c>
      <c r="F624" s="41">
        <f>F625</f>
        <v>0</v>
      </c>
      <c r="H624" s="81" t="e">
        <f t="shared" si="73"/>
        <v>#DIV/0!</v>
      </c>
    </row>
    <row r="625" spans="2:8" ht="63" hidden="1" customHeight="1" x14ac:dyDescent="0.3">
      <c r="B625" s="15" t="s">
        <v>21</v>
      </c>
      <c r="C625" s="10" t="s">
        <v>480</v>
      </c>
      <c r="D625" s="10" t="s">
        <v>22</v>
      </c>
      <c r="E625" s="28"/>
      <c r="F625" s="28"/>
      <c r="H625" s="81" t="e">
        <f t="shared" si="73"/>
        <v>#DIV/0!</v>
      </c>
    </row>
    <row r="626" spans="2:8" ht="56.25" hidden="1" customHeight="1" x14ac:dyDescent="0.3">
      <c r="B626" s="15" t="s">
        <v>351</v>
      </c>
      <c r="C626" s="10" t="s">
        <v>480</v>
      </c>
      <c r="D626" s="10"/>
      <c r="E626" s="41">
        <f>E627</f>
        <v>0</v>
      </c>
      <c r="F626" s="41">
        <f>F627</f>
        <v>0</v>
      </c>
      <c r="H626" s="81" t="e">
        <f t="shared" si="73"/>
        <v>#DIV/0!</v>
      </c>
    </row>
    <row r="627" spans="2:8" ht="34.5" hidden="1" customHeight="1" x14ac:dyDescent="0.3">
      <c r="B627" s="15" t="s">
        <v>172</v>
      </c>
      <c r="C627" s="10" t="s">
        <v>480</v>
      </c>
      <c r="D627" s="10" t="s">
        <v>38</v>
      </c>
      <c r="E627" s="28"/>
      <c r="F627" s="28"/>
      <c r="H627" s="81" t="e">
        <f t="shared" si="73"/>
        <v>#DIV/0!</v>
      </c>
    </row>
    <row r="628" spans="2:8" ht="42" hidden="1" customHeight="1" x14ac:dyDescent="0.3">
      <c r="B628" s="15" t="s">
        <v>167</v>
      </c>
      <c r="C628" s="10" t="s">
        <v>480</v>
      </c>
      <c r="D628" s="10"/>
      <c r="E628" s="28">
        <f>E629</f>
        <v>0</v>
      </c>
      <c r="F628" s="28">
        <f>F629</f>
        <v>0</v>
      </c>
      <c r="H628" s="81" t="e">
        <f t="shared" si="73"/>
        <v>#DIV/0!</v>
      </c>
    </row>
    <row r="629" spans="2:8" ht="57.75" hidden="1" customHeight="1" x14ac:dyDescent="0.3">
      <c r="B629" s="15" t="s">
        <v>21</v>
      </c>
      <c r="C629" s="10" t="s">
        <v>480</v>
      </c>
      <c r="D629" s="10" t="s">
        <v>22</v>
      </c>
      <c r="E629" s="28">
        <f>1520-952.9-0.3+0.2-567</f>
        <v>0</v>
      </c>
      <c r="F629" s="28">
        <f>1520-952.9-0.3+0.2-567</f>
        <v>0</v>
      </c>
      <c r="H629" s="81" t="e">
        <f t="shared" si="73"/>
        <v>#DIV/0!</v>
      </c>
    </row>
    <row r="630" spans="2:8" ht="34.5" hidden="1" customHeight="1" x14ac:dyDescent="0.3">
      <c r="B630" s="15" t="s">
        <v>318</v>
      </c>
      <c r="C630" s="10" t="s">
        <v>480</v>
      </c>
      <c r="D630" s="10"/>
      <c r="E630" s="28">
        <f>E631</f>
        <v>0</v>
      </c>
      <c r="F630" s="28">
        <f>F631</f>
        <v>0</v>
      </c>
      <c r="H630" s="81" t="e">
        <f t="shared" si="73"/>
        <v>#DIV/0!</v>
      </c>
    </row>
    <row r="631" spans="2:8" ht="60.75" hidden="1" customHeight="1" x14ac:dyDescent="0.3">
      <c r="B631" s="15" t="s">
        <v>21</v>
      </c>
      <c r="C631" s="10" t="s">
        <v>480</v>
      </c>
      <c r="D631" s="10" t="s">
        <v>22</v>
      </c>
      <c r="E631" s="28">
        <f>160-160</f>
        <v>0</v>
      </c>
      <c r="F631" s="28">
        <f>160-160</f>
        <v>0</v>
      </c>
      <c r="H631" s="81" t="e">
        <f t="shared" si="73"/>
        <v>#DIV/0!</v>
      </c>
    </row>
    <row r="632" spans="2:8" ht="34.5" hidden="1" customHeight="1" x14ac:dyDescent="0.3">
      <c r="B632" s="15" t="s">
        <v>341</v>
      </c>
      <c r="C632" s="10" t="s">
        <v>480</v>
      </c>
      <c r="D632" s="10"/>
      <c r="E632" s="28">
        <f>E633</f>
        <v>0</v>
      </c>
      <c r="F632" s="28">
        <f>F633</f>
        <v>0</v>
      </c>
      <c r="H632" s="81" t="e">
        <f t="shared" si="73"/>
        <v>#DIV/0!</v>
      </c>
    </row>
    <row r="633" spans="2:8" ht="60" hidden="1" customHeight="1" x14ac:dyDescent="0.3">
      <c r="B633" s="15" t="s">
        <v>21</v>
      </c>
      <c r="C633" s="10" t="s">
        <v>480</v>
      </c>
      <c r="D633" s="10" t="s">
        <v>22</v>
      </c>
      <c r="E633" s="28"/>
      <c r="F633" s="28"/>
      <c r="H633" s="81" t="e">
        <f t="shared" si="73"/>
        <v>#DIV/0!</v>
      </c>
    </row>
    <row r="634" spans="2:8" ht="60" hidden="1" customHeight="1" x14ac:dyDescent="0.3">
      <c r="B634" s="15" t="s">
        <v>342</v>
      </c>
      <c r="C634" s="10" t="s">
        <v>480</v>
      </c>
      <c r="D634" s="10"/>
      <c r="E634" s="28">
        <f>E635</f>
        <v>0</v>
      </c>
      <c r="F634" s="28">
        <f>F635</f>
        <v>0</v>
      </c>
      <c r="H634" s="81" t="e">
        <f t="shared" si="73"/>
        <v>#DIV/0!</v>
      </c>
    </row>
    <row r="635" spans="2:8" ht="27.75" hidden="1" customHeight="1" x14ac:dyDescent="0.3">
      <c r="B635" s="15" t="s">
        <v>539</v>
      </c>
      <c r="C635" s="10" t="s">
        <v>480</v>
      </c>
      <c r="D635" s="10" t="s">
        <v>409</v>
      </c>
      <c r="E635" s="28"/>
      <c r="F635" s="28"/>
      <c r="H635" s="81" t="e">
        <f t="shared" si="73"/>
        <v>#DIV/0!</v>
      </c>
    </row>
    <row r="636" spans="2:8" ht="19.5" hidden="1" customHeight="1" x14ac:dyDescent="0.3">
      <c r="B636" s="15" t="s">
        <v>23</v>
      </c>
      <c r="C636" s="10" t="s">
        <v>480</v>
      </c>
      <c r="D636" s="10" t="s">
        <v>24</v>
      </c>
      <c r="E636" s="28"/>
      <c r="F636" s="28"/>
      <c r="H636" s="81" t="e">
        <f t="shared" si="73"/>
        <v>#DIV/0!</v>
      </c>
    </row>
    <row r="637" spans="2:8" ht="23.25" hidden="1" customHeight="1" x14ac:dyDescent="0.3">
      <c r="B637" s="16" t="s">
        <v>332</v>
      </c>
      <c r="C637" s="17" t="s">
        <v>486</v>
      </c>
      <c r="D637" s="10"/>
      <c r="E637" s="28">
        <f>E638</f>
        <v>0</v>
      </c>
      <c r="F637" s="28">
        <f>F638</f>
        <v>0</v>
      </c>
      <c r="H637" s="81" t="e">
        <f t="shared" si="73"/>
        <v>#DIV/0!</v>
      </c>
    </row>
    <row r="638" spans="2:8" ht="43.5" hidden="1" customHeight="1" x14ac:dyDescent="0.3">
      <c r="B638" s="16" t="s">
        <v>333</v>
      </c>
      <c r="C638" s="17" t="s">
        <v>487</v>
      </c>
      <c r="D638" s="10"/>
      <c r="E638" s="28">
        <f>E639+E641+E643+E645+E647+E649+E651+E653+E655+E657+E659+E661+E663+E665+E667</f>
        <v>0</v>
      </c>
      <c r="F638" s="28">
        <f>F639+F641+F643+F645+F647+F649+F651+F653+F655+F657+F659+F661+F663+F665+F667</f>
        <v>0</v>
      </c>
      <c r="H638" s="81" t="e">
        <f t="shared" si="73"/>
        <v>#DIV/0!</v>
      </c>
    </row>
    <row r="639" spans="2:8" ht="43.5" hidden="1" customHeight="1" x14ac:dyDescent="0.3">
      <c r="B639" s="52" t="s">
        <v>489</v>
      </c>
      <c r="C639" s="17" t="s">
        <v>490</v>
      </c>
      <c r="D639" s="10"/>
      <c r="E639" s="11">
        <f>E640</f>
        <v>0</v>
      </c>
      <c r="F639" s="11">
        <f>F640</f>
        <v>0</v>
      </c>
      <c r="H639" s="81" t="e">
        <f t="shared" si="73"/>
        <v>#DIV/0!</v>
      </c>
    </row>
    <row r="640" spans="2:8" ht="25.5" hidden="1" customHeight="1" x14ac:dyDescent="0.3">
      <c r="B640" s="15" t="s">
        <v>42</v>
      </c>
      <c r="C640" s="17" t="s">
        <v>490</v>
      </c>
      <c r="D640" s="10" t="s">
        <v>34</v>
      </c>
      <c r="E640" s="11"/>
      <c r="F640" s="11"/>
      <c r="H640" s="81" t="e">
        <f t="shared" si="73"/>
        <v>#DIV/0!</v>
      </c>
    </row>
    <row r="641" spans="2:8" ht="43.5" hidden="1" customHeight="1" x14ac:dyDescent="0.3">
      <c r="B641" s="31" t="s">
        <v>166</v>
      </c>
      <c r="C641" s="17" t="s">
        <v>488</v>
      </c>
      <c r="D641" s="17"/>
      <c r="E641" s="11">
        <f>E642</f>
        <v>0</v>
      </c>
      <c r="F641" s="11">
        <f>F642</f>
        <v>0</v>
      </c>
      <c r="H641" s="81" t="e">
        <f t="shared" si="73"/>
        <v>#DIV/0!</v>
      </c>
    </row>
    <row r="642" spans="2:8" ht="59.25" hidden="1" customHeight="1" x14ac:dyDescent="0.3">
      <c r="B642" s="16" t="s">
        <v>21</v>
      </c>
      <c r="C642" s="17" t="s">
        <v>488</v>
      </c>
      <c r="D642" s="17" t="s">
        <v>22</v>
      </c>
      <c r="E642" s="11"/>
      <c r="F642" s="11"/>
      <c r="H642" s="81" t="e">
        <f t="shared" si="73"/>
        <v>#DIV/0!</v>
      </c>
    </row>
    <row r="643" spans="2:8" ht="43.5" hidden="1" customHeight="1" x14ac:dyDescent="0.3">
      <c r="B643" s="15" t="s">
        <v>292</v>
      </c>
      <c r="C643" s="10" t="s">
        <v>491</v>
      </c>
      <c r="D643" s="10"/>
      <c r="E643" s="11">
        <f>E644</f>
        <v>0</v>
      </c>
      <c r="F643" s="11">
        <f>F644</f>
        <v>0</v>
      </c>
      <c r="H643" s="81" t="e">
        <f t="shared" si="73"/>
        <v>#DIV/0!</v>
      </c>
    </row>
    <row r="644" spans="2:8" ht="54" hidden="1" customHeight="1" x14ac:dyDescent="0.3">
      <c r="B644" s="15" t="s">
        <v>21</v>
      </c>
      <c r="C644" s="10" t="s">
        <v>491</v>
      </c>
      <c r="D644" s="10" t="s">
        <v>22</v>
      </c>
      <c r="E644" s="11"/>
      <c r="F644" s="11"/>
      <c r="H644" s="81" t="e">
        <f t="shared" si="73"/>
        <v>#DIV/0!</v>
      </c>
    </row>
    <row r="645" spans="2:8" ht="43.5" hidden="1" customHeight="1" x14ac:dyDescent="0.3">
      <c r="B645" s="15" t="s">
        <v>483</v>
      </c>
      <c r="C645" s="10" t="s">
        <v>492</v>
      </c>
      <c r="D645" s="10"/>
      <c r="E645" s="11">
        <f>E646</f>
        <v>0</v>
      </c>
      <c r="F645" s="11">
        <f>F646</f>
        <v>0</v>
      </c>
      <c r="H645" s="81" t="e">
        <f t="shared" si="73"/>
        <v>#DIV/0!</v>
      </c>
    </row>
    <row r="646" spans="2:8" ht="57.75" hidden="1" customHeight="1" x14ac:dyDescent="0.3">
      <c r="B646" s="15" t="s">
        <v>21</v>
      </c>
      <c r="C646" s="10" t="s">
        <v>492</v>
      </c>
      <c r="D646" s="10" t="s">
        <v>22</v>
      </c>
      <c r="E646" s="11"/>
      <c r="F646" s="11"/>
      <c r="H646" s="81" t="e">
        <f t="shared" si="73"/>
        <v>#DIV/0!</v>
      </c>
    </row>
    <row r="647" spans="2:8" ht="43.5" hidden="1" customHeight="1" x14ac:dyDescent="0.3">
      <c r="B647" s="15" t="s">
        <v>167</v>
      </c>
      <c r="C647" s="10" t="s">
        <v>493</v>
      </c>
      <c r="D647" s="10"/>
      <c r="E647" s="11">
        <f>E648</f>
        <v>0</v>
      </c>
      <c r="F647" s="11">
        <f>F648</f>
        <v>0</v>
      </c>
      <c r="H647" s="81" t="e">
        <f t="shared" si="73"/>
        <v>#DIV/0!</v>
      </c>
    </row>
    <row r="648" spans="2:8" ht="58.5" hidden="1" customHeight="1" x14ac:dyDescent="0.3">
      <c r="B648" s="15" t="s">
        <v>21</v>
      </c>
      <c r="C648" s="10" t="s">
        <v>493</v>
      </c>
      <c r="D648" s="10" t="s">
        <v>22</v>
      </c>
      <c r="E648" s="11"/>
      <c r="F648" s="11"/>
      <c r="H648" s="81" t="e">
        <f t="shared" si="73"/>
        <v>#DIV/0!</v>
      </c>
    </row>
    <row r="649" spans="2:8" ht="30.75" hidden="1" customHeight="1" x14ac:dyDescent="0.3">
      <c r="B649" s="58" t="s">
        <v>494</v>
      </c>
      <c r="C649" s="10" t="s">
        <v>495</v>
      </c>
      <c r="D649" s="10"/>
      <c r="E649" s="11">
        <f>E650</f>
        <v>0</v>
      </c>
      <c r="F649" s="11">
        <f>F650</f>
        <v>0</v>
      </c>
      <c r="H649" s="81" t="e">
        <f t="shared" si="73"/>
        <v>#DIV/0!</v>
      </c>
    </row>
    <row r="650" spans="2:8" ht="30.75" hidden="1" customHeight="1" x14ac:dyDescent="0.3">
      <c r="B650" s="15" t="s">
        <v>172</v>
      </c>
      <c r="C650" s="10" t="s">
        <v>495</v>
      </c>
      <c r="D650" s="10" t="s">
        <v>38</v>
      </c>
      <c r="E650" s="11"/>
      <c r="F650" s="11"/>
      <c r="H650" s="81" t="e">
        <f t="shared" si="73"/>
        <v>#DIV/0!</v>
      </c>
    </row>
    <row r="651" spans="2:8" ht="27.75" hidden="1" customHeight="1" x14ac:dyDescent="0.3">
      <c r="B651" s="15" t="s">
        <v>272</v>
      </c>
      <c r="C651" s="17" t="s">
        <v>498</v>
      </c>
      <c r="D651" s="10"/>
      <c r="E651" s="11">
        <f>E652</f>
        <v>0</v>
      </c>
      <c r="F651" s="11">
        <f>F652</f>
        <v>0</v>
      </c>
      <c r="H651" s="81" t="e">
        <f t="shared" si="73"/>
        <v>#DIV/0!</v>
      </c>
    </row>
    <row r="652" spans="2:8" ht="57.75" hidden="1" customHeight="1" x14ac:dyDescent="0.3">
      <c r="B652" s="15" t="s">
        <v>21</v>
      </c>
      <c r="C652" s="17" t="s">
        <v>498</v>
      </c>
      <c r="D652" s="10" t="s">
        <v>22</v>
      </c>
      <c r="E652" s="11"/>
      <c r="F652" s="11"/>
      <c r="H652" s="81" t="e">
        <f t="shared" si="73"/>
        <v>#DIV/0!</v>
      </c>
    </row>
    <row r="653" spans="2:8" ht="27.75" hidden="1" customHeight="1" x14ac:dyDescent="0.3">
      <c r="B653" s="15" t="s">
        <v>406</v>
      </c>
      <c r="C653" s="10" t="s">
        <v>496</v>
      </c>
      <c r="D653" s="10"/>
      <c r="E653" s="11">
        <f>E654</f>
        <v>0</v>
      </c>
      <c r="F653" s="11">
        <f>F654</f>
        <v>0</v>
      </c>
      <c r="H653" s="81" t="e">
        <f t="shared" si="73"/>
        <v>#DIV/0!</v>
      </c>
    </row>
    <row r="654" spans="2:8" ht="28.5" hidden="1" customHeight="1" x14ac:dyDescent="0.3">
      <c r="B654" s="15" t="s">
        <v>172</v>
      </c>
      <c r="C654" s="10" t="s">
        <v>496</v>
      </c>
      <c r="D654" s="10" t="s">
        <v>38</v>
      </c>
      <c r="E654" s="11"/>
      <c r="F654" s="11"/>
      <c r="H654" s="81" t="e">
        <f t="shared" si="73"/>
        <v>#DIV/0!</v>
      </c>
    </row>
    <row r="655" spans="2:8" ht="30" hidden="1" customHeight="1" x14ac:dyDescent="0.3">
      <c r="B655" s="15" t="s">
        <v>437</v>
      </c>
      <c r="C655" s="10" t="s">
        <v>497</v>
      </c>
      <c r="D655" s="10"/>
      <c r="E655" s="11">
        <f>E656</f>
        <v>0</v>
      </c>
      <c r="F655" s="11">
        <f>F656</f>
        <v>0</v>
      </c>
      <c r="H655" s="81" t="e">
        <f t="shared" si="73"/>
        <v>#DIV/0!</v>
      </c>
    </row>
    <row r="656" spans="2:8" ht="66" hidden="1" customHeight="1" x14ac:dyDescent="0.3">
      <c r="B656" s="15" t="s">
        <v>21</v>
      </c>
      <c r="C656" s="10" t="s">
        <v>497</v>
      </c>
      <c r="D656" s="10" t="s">
        <v>22</v>
      </c>
      <c r="E656" s="11"/>
      <c r="F656" s="11"/>
      <c r="H656" s="81" t="e">
        <f t="shared" si="73"/>
        <v>#DIV/0!</v>
      </c>
    </row>
    <row r="657" spans="1:8" s="44" customFormat="1" ht="58.5" hidden="1" customHeight="1" x14ac:dyDescent="0.25">
      <c r="A657" s="61"/>
      <c r="B657" s="15" t="s">
        <v>286</v>
      </c>
      <c r="C657" s="42" t="s">
        <v>499</v>
      </c>
      <c r="D657" s="42"/>
      <c r="E657" s="43">
        <f>E658</f>
        <v>0</v>
      </c>
      <c r="F657" s="43">
        <f>F658</f>
        <v>0</v>
      </c>
      <c r="G657" s="85"/>
      <c r="H657" s="81" t="e">
        <f t="shared" si="73"/>
        <v>#DIV/0!</v>
      </c>
    </row>
    <row r="658" spans="1:8" ht="60" hidden="1" customHeight="1" x14ac:dyDescent="0.3">
      <c r="B658" s="16" t="s">
        <v>21</v>
      </c>
      <c r="C658" s="17" t="s">
        <v>499</v>
      </c>
      <c r="D658" s="17" t="s">
        <v>22</v>
      </c>
      <c r="E658" s="11"/>
      <c r="F658" s="11"/>
      <c r="H658" s="81" t="e">
        <f t="shared" si="73"/>
        <v>#DIV/0!</v>
      </c>
    </row>
    <row r="659" spans="1:8" ht="43.5" hidden="1" customHeight="1" x14ac:dyDescent="0.3">
      <c r="B659" s="15" t="s">
        <v>420</v>
      </c>
      <c r="C659" s="10" t="s">
        <v>501</v>
      </c>
      <c r="D659" s="10"/>
      <c r="E659" s="11">
        <f>E660</f>
        <v>0</v>
      </c>
      <c r="F659" s="11">
        <f>F660</f>
        <v>0</v>
      </c>
      <c r="H659" s="81" t="e">
        <f t="shared" si="73"/>
        <v>#DIV/0!</v>
      </c>
    </row>
    <row r="660" spans="1:8" ht="56.25" hidden="1" customHeight="1" x14ac:dyDescent="0.3">
      <c r="B660" s="15" t="s">
        <v>21</v>
      </c>
      <c r="C660" s="10" t="s">
        <v>501</v>
      </c>
      <c r="D660" s="10" t="s">
        <v>22</v>
      </c>
      <c r="E660" s="11"/>
      <c r="F660" s="11"/>
      <c r="H660" s="81" t="e">
        <f t="shared" ref="H660:H756" si="74">G660/F660*100</f>
        <v>#DIV/0!</v>
      </c>
    </row>
    <row r="661" spans="1:8" ht="27" hidden="1" customHeight="1" x14ac:dyDescent="0.3">
      <c r="B661" s="55" t="s">
        <v>250</v>
      </c>
      <c r="C661" s="10" t="s">
        <v>500</v>
      </c>
      <c r="D661" s="10"/>
      <c r="E661" s="11">
        <f>E662</f>
        <v>0</v>
      </c>
      <c r="F661" s="11">
        <f>F662</f>
        <v>0</v>
      </c>
      <c r="H661" s="81" t="e">
        <f t="shared" si="74"/>
        <v>#DIV/0!</v>
      </c>
    </row>
    <row r="662" spans="1:8" ht="28.5" hidden="1" customHeight="1" x14ac:dyDescent="0.3">
      <c r="B662" s="15" t="s">
        <v>172</v>
      </c>
      <c r="C662" s="10" t="s">
        <v>500</v>
      </c>
      <c r="D662" s="10" t="s">
        <v>38</v>
      </c>
      <c r="E662" s="11"/>
      <c r="F662" s="11"/>
      <c r="H662" s="81" t="e">
        <f t="shared" si="74"/>
        <v>#DIV/0!</v>
      </c>
    </row>
    <row r="663" spans="1:8" ht="43.5" hidden="1" customHeight="1" x14ac:dyDescent="0.3">
      <c r="B663" s="15" t="s">
        <v>249</v>
      </c>
      <c r="C663" s="10" t="s">
        <v>502</v>
      </c>
      <c r="D663" s="10"/>
      <c r="E663" s="11">
        <f>E664</f>
        <v>0</v>
      </c>
      <c r="F663" s="11">
        <f>F664</f>
        <v>0</v>
      </c>
      <c r="H663" s="81" t="e">
        <f t="shared" si="74"/>
        <v>#DIV/0!</v>
      </c>
    </row>
    <row r="664" spans="1:8" ht="61.5" hidden="1" customHeight="1" x14ac:dyDescent="0.3">
      <c r="B664" s="15" t="s">
        <v>21</v>
      </c>
      <c r="C664" s="10" t="s">
        <v>502</v>
      </c>
      <c r="D664" s="10" t="s">
        <v>22</v>
      </c>
      <c r="E664" s="11"/>
      <c r="F664" s="11"/>
      <c r="H664" s="81" t="e">
        <f t="shared" si="74"/>
        <v>#DIV/0!</v>
      </c>
    </row>
    <row r="665" spans="1:8" ht="27.75" hidden="1" customHeight="1" x14ac:dyDescent="0.3">
      <c r="B665" s="16" t="s">
        <v>503</v>
      </c>
      <c r="C665" s="17" t="s">
        <v>504</v>
      </c>
      <c r="D665" s="10"/>
      <c r="E665" s="11">
        <f>E666</f>
        <v>0</v>
      </c>
      <c r="F665" s="11">
        <f>F666</f>
        <v>0</v>
      </c>
      <c r="H665" s="81" t="e">
        <f t="shared" si="74"/>
        <v>#DIV/0!</v>
      </c>
    </row>
    <row r="666" spans="1:8" ht="54.75" hidden="1" customHeight="1" x14ac:dyDescent="0.3">
      <c r="B666" s="16" t="s">
        <v>21</v>
      </c>
      <c r="C666" s="17" t="s">
        <v>504</v>
      </c>
      <c r="D666" s="10" t="s">
        <v>22</v>
      </c>
      <c r="E666" s="11"/>
      <c r="F666" s="11"/>
      <c r="H666" s="81" t="e">
        <f t="shared" si="74"/>
        <v>#DIV/0!</v>
      </c>
    </row>
    <row r="667" spans="1:8" ht="81.599999999999994" hidden="1" customHeight="1" x14ac:dyDescent="0.3">
      <c r="B667" s="15" t="s">
        <v>439</v>
      </c>
      <c r="C667" s="10" t="s">
        <v>505</v>
      </c>
      <c r="D667" s="10"/>
      <c r="E667" s="11">
        <f>E668</f>
        <v>0</v>
      </c>
      <c r="F667" s="11">
        <f>F668</f>
        <v>0</v>
      </c>
      <c r="H667" s="81" t="e">
        <f t="shared" si="74"/>
        <v>#DIV/0!</v>
      </c>
    </row>
    <row r="668" spans="1:8" ht="56.25" hidden="1" customHeight="1" x14ac:dyDescent="0.3">
      <c r="B668" s="15" t="s">
        <v>21</v>
      </c>
      <c r="C668" s="10" t="s">
        <v>505</v>
      </c>
      <c r="D668" s="10" t="s">
        <v>22</v>
      </c>
      <c r="E668" s="11"/>
      <c r="F668" s="11"/>
      <c r="H668" s="81" t="e">
        <f t="shared" si="74"/>
        <v>#DIV/0!</v>
      </c>
    </row>
    <row r="669" spans="1:8" ht="39.75" hidden="1" customHeight="1" x14ac:dyDescent="0.3">
      <c r="B669" s="15" t="s">
        <v>553</v>
      </c>
      <c r="C669" s="10" t="s">
        <v>555</v>
      </c>
      <c r="D669" s="10"/>
      <c r="E669" s="11">
        <f>E670</f>
        <v>0</v>
      </c>
      <c r="F669" s="11">
        <f>F670</f>
        <v>0</v>
      </c>
      <c r="H669" s="81" t="e">
        <f t="shared" si="74"/>
        <v>#DIV/0!</v>
      </c>
    </row>
    <row r="670" spans="1:8" ht="41.25" hidden="1" customHeight="1" x14ac:dyDescent="0.3">
      <c r="B670" s="15" t="s">
        <v>554</v>
      </c>
      <c r="C670" s="10" t="s">
        <v>556</v>
      </c>
      <c r="D670" s="10"/>
      <c r="E670" s="11">
        <f>E671</f>
        <v>0</v>
      </c>
      <c r="F670" s="11">
        <f>F671</f>
        <v>0</v>
      </c>
      <c r="H670" s="81" t="e">
        <f t="shared" si="74"/>
        <v>#DIV/0!</v>
      </c>
    </row>
    <row r="671" spans="1:8" ht="23.25" hidden="1" customHeight="1" x14ac:dyDescent="0.3">
      <c r="B671" s="15" t="s">
        <v>23</v>
      </c>
      <c r="C671" s="10" t="s">
        <v>556</v>
      </c>
      <c r="D671" s="10" t="s">
        <v>24</v>
      </c>
      <c r="E671" s="11"/>
      <c r="F671" s="11"/>
      <c r="G671" s="85" t="s">
        <v>476</v>
      </c>
      <c r="H671" s="81" t="e">
        <f t="shared" si="74"/>
        <v>#VALUE!</v>
      </c>
    </row>
    <row r="672" spans="1:8" ht="53.25" hidden="1" customHeight="1" x14ac:dyDescent="0.3">
      <c r="B672" s="15"/>
      <c r="C672" s="10"/>
      <c r="D672" s="10"/>
      <c r="E672" s="28"/>
      <c r="F672" s="28"/>
      <c r="H672" s="81" t="e">
        <f t="shared" si="74"/>
        <v>#DIV/0!</v>
      </c>
    </row>
    <row r="673" spans="1:8" s="27" customFormat="1" ht="30" customHeight="1" x14ac:dyDescent="0.3">
      <c r="A673" s="26">
        <v>36</v>
      </c>
      <c r="B673" s="19" t="s">
        <v>276</v>
      </c>
      <c r="C673" s="13" t="s">
        <v>275</v>
      </c>
      <c r="D673" s="13"/>
      <c r="E673" s="14">
        <f>E674+E700</f>
        <v>48403.7</v>
      </c>
      <c r="F673" s="14">
        <f>F674+F700</f>
        <v>48403.7</v>
      </c>
      <c r="G673" s="66">
        <f>G674+G700</f>
        <v>40523.800000000003</v>
      </c>
      <c r="H673" s="81">
        <f t="shared" si="74"/>
        <v>83.720459386369242</v>
      </c>
    </row>
    <row r="674" spans="1:8" ht="45" customHeight="1" x14ac:dyDescent="0.3">
      <c r="B674" s="15" t="s">
        <v>331</v>
      </c>
      <c r="C674" s="10" t="s">
        <v>329</v>
      </c>
      <c r="D674" s="10"/>
      <c r="E674" s="11">
        <f>E675+E680+E682+E684+E686+E688+E692+E690+E694+E696+E698</f>
        <v>28820.2</v>
      </c>
      <c r="F674" s="11">
        <f>F675+F680+F682+F684+F686+F688+F692+F690+F694+F696+F698</f>
        <v>28820.2</v>
      </c>
      <c r="G674" s="11">
        <f>G675+G680+G682+G684+G686+G688+G692+G690+G694+G696+G698</f>
        <v>28183</v>
      </c>
      <c r="H674" s="81">
        <f t="shared" si="74"/>
        <v>97.789050735248196</v>
      </c>
    </row>
    <row r="675" spans="1:8" ht="45" customHeight="1" x14ac:dyDescent="0.3">
      <c r="B675" s="15" t="s">
        <v>277</v>
      </c>
      <c r="C675" s="10" t="s">
        <v>480</v>
      </c>
      <c r="D675" s="10"/>
      <c r="E675" s="11">
        <f>E677+E678+E679+E676</f>
        <v>2060.2000000000003</v>
      </c>
      <c r="F675" s="11">
        <f>F677+F678+F679+F676</f>
        <v>2060.2000000000003</v>
      </c>
      <c r="G675" s="65">
        <f>G677+G678+G679+G676</f>
        <v>1440.8999999999999</v>
      </c>
      <c r="H675" s="81">
        <f t="shared" si="74"/>
        <v>69.939811668770005</v>
      </c>
    </row>
    <row r="676" spans="1:8" ht="45" customHeight="1" x14ac:dyDescent="0.3">
      <c r="B676" s="15" t="s">
        <v>21</v>
      </c>
      <c r="C676" s="10" t="s">
        <v>480</v>
      </c>
      <c r="D676" s="10" t="s">
        <v>22</v>
      </c>
      <c r="E676" s="65">
        <f>598+205.1</f>
        <v>803.1</v>
      </c>
      <c r="F676" s="65">
        <f>598+205.1</f>
        <v>803.1</v>
      </c>
      <c r="G676" s="85">
        <v>184</v>
      </c>
      <c r="H676" s="81">
        <f t="shared" si="74"/>
        <v>22.911219026273191</v>
      </c>
    </row>
    <row r="677" spans="1:8" s="44" customFormat="1" ht="45" hidden="1" customHeight="1" x14ac:dyDescent="0.25">
      <c r="A677" s="45"/>
      <c r="B677" s="15" t="s">
        <v>54</v>
      </c>
      <c r="C677" s="10" t="s">
        <v>480</v>
      </c>
      <c r="D677" s="10" t="s">
        <v>55</v>
      </c>
      <c r="E677" s="65">
        <v>0</v>
      </c>
      <c r="F677" s="85">
        <v>0</v>
      </c>
      <c r="G677" s="85">
        <v>0</v>
      </c>
      <c r="H677" s="81" t="e">
        <f t="shared" si="74"/>
        <v>#DIV/0!</v>
      </c>
    </row>
    <row r="678" spans="1:8" s="44" customFormat="1" ht="30" customHeight="1" x14ac:dyDescent="0.25">
      <c r="A678" s="45"/>
      <c r="B678" s="16" t="s">
        <v>539</v>
      </c>
      <c r="C678" s="10" t="s">
        <v>480</v>
      </c>
      <c r="D678" s="10" t="s">
        <v>409</v>
      </c>
      <c r="E678" s="65">
        <v>1127.2</v>
      </c>
      <c r="F678" s="85">
        <v>1127.2</v>
      </c>
      <c r="G678" s="85">
        <v>1127.0999999999999</v>
      </c>
      <c r="H678" s="81">
        <f t="shared" si="74"/>
        <v>99.991128459900622</v>
      </c>
    </row>
    <row r="679" spans="1:8" s="44" customFormat="1" ht="30" customHeight="1" x14ac:dyDescent="0.25">
      <c r="A679" s="45"/>
      <c r="B679" s="15" t="s">
        <v>23</v>
      </c>
      <c r="C679" s="10" t="s">
        <v>480</v>
      </c>
      <c r="D679" s="10" t="s">
        <v>24</v>
      </c>
      <c r="E679" s="65">
        <v>129.9</v>
      </c>
      <c r="F679" s="85">
        <v>129.9</v>
      </c>
      <c r="G679" s="65">
        <v>129.80000000000001</v>
      </c>
      <c r="H679" s="81">
        <f t="shared" si="74"/>
        <v>99.923017705927634</v>
      </c>
    </row>
    <row r="680" spans="1:8" s="44" customFormat="1" ht="63" customHeight="1" x14ac:dyDescent="0.25">
      <c r="A680" s="45"/>
      <c r="B680" s="68" t="s">
        <v>803</v>
      </c>
      <c r="C680" s="10" t="s">
        <v>804</v>
      </c>
      <c r="D680" s="10"/>
      <c r="E680" s="65">
        <f t="shared" ref="E680:G680" si="75">E681</f>
        <v>821.7</v>
      </c>
      <c r="F680" s="65">
        <f t="shared" si="75"/>
        <v>821.7</v>
      </c>
      <c r="G680" s="65">
        <f t="shared" si="75"/>
        <v>821.6</v>
      </c>
      <c r="H680" s="81">
        <f t="shared" si="74"/>
        <v>99.987830108312039</v>
      </c>
    </row>
    <row r="681" spans="1:8" s="44" customFormat="1" ht="45" customHeight="1" x14ac:dyDescent="0.25">
      <c r="A681" s="45"/>
      <c r="B681" s="68" t="s">
        <v>54</v>
      </c>
      <c r="C681" s="10" t="s">
        <v>804</v>
      </c>
      <c r="D681" s="10" t="s">
        <v>55</v>
      </c>
      <c r="E681" s="65">
        <v>821.7</v>
      </c>
      <c r="F681" s="85">
        <v>821.7</v>
      </c>
      <c r="G681" s="85">
        <v>821.6</v>
      </c>
      <c r="H681" s="81">
        <f t="shared" si="74"/>
        <v>99.987830108312039</v>
      </c>
    </row>
    <row r="682" spans="1:8" s="44" customFormat="1" ht="75" customHeight="1" x14ac:dyDescent="0.25">
      <c r="A682" s="45"/>
      <c r="B682" s="73" t="s">
        <v>717</v>
      </c>
      <c r="C682" s="10" t="s">
        <v>718</v>
      </c>
      <c r="D682" s="10"/>
      <c r="E682" s="65">
        <f t="shared" ref="E682:G682" si="76">E683</f>
        <v>4682.5</v>
      </c>
      <c r="F682" s="65">
        <f t="shared" si="76"/>
        <v>4682.5</v>
      </c>
      <c r="G682" s="65">
        <f t="shared" si="76"/>
        <v>4664.8</v>
      </c>
      <c r="H682" s="81">
        <f t="shared" si="74"/>
        <v>99.621996796583019</v>
      </c>
    </row>
    <row r="683" spans="1:8" s="44" customFormat="1" ht="45" customHeight="1" x14ac:dyDescent="0.25">
      <c r="A683" s="45"/>
      <c r="B683" s="73" t="s">
        <v>21</v>
      </c>
      <c r="C683" s="10" t="s">
        <v>718</v>
      </c>
      <c r="D683" s="10" t="s">
        <v>22</v>
      </c>
      <c r="E683" s="65">
        <v>4682.5</v>
      </c>
      <c r="F683" s="65">
        <v>4682.5</v>
      </c>
      <c r="G683" s="65">
        <v>4664.8</v>
      </c>
      <c r="H683" s="81">
        <f t="shared" si="74"/>
        <v>99.621996796583019</v>
      </c>
    </row>
    <row r="684" spans="1:8" s="44" customFormat="1" ht="150" customHeight="1" x14ac:dyDescent="0.25">
      <c r="A684" s="45"/>
      <c r="B684" s="68" t="s">
        <v>759</v>
      </c>
      <c r="C684" s="10" t="s">
        <v>761</v>
      </c>
      <c r="D684" s="10"/>
      <c r="E684" s="65">
        <f>E685</f>
        <v>4090</v>
      </c>
      <c r="F684" s="65">
        <f>F685</f>
        <v>4090</v>
      </c>
      <c r="G684" s="65">
        <f>G685</f>
        <v>4090</v>
      </c>
      <c r="H684" s="81">
        <f t="shared" si="74"/>
        <v>100</v>
      </c>
    </row>
    <row r="685" spans="1:8" s="44" customFormat="1" ht="45" customHeight="1" x14ac:dyDescent="0.25">
      <c r="A685" s="45"/>
      <c r="B685" s="71" t="s">
        <v>45</v>
      </c>
      <c r="C685" s="10" t="s">
        <v>761</v>
      </c>
      <c r="D685" s="10" t="s">
        <v>35</v>
      </c>
      <c r="E685" s="65">
        <v>4090</v>
      </c>
      <c r="F685" s="85">
        <v>4090</v>
      </c>
      <c r="G685" s="85">
        <v>4090</v>
      </c>
      <c r="H685" s="81">
        <f t="shared" si="74"/>
        <v>100</v>
      </c>
    </row>
    <row r="686" spans="1:8" s="44" customFormat="1" ht="114.95" hidden="1" customHeight="1" x14ac:dyDescent="0.25">
      <c r="A686" s="45"/>
      <c r="B686" s="71" t="s">
        <v>760</v>
      </c>
      <c r="C686" s="10" t="s">
        <v>762</v>
      </c>
      <c r="D686" s="10"/>
      <c r="E686" s="65">
        <f>E687</f>
        <v>0</v>
      </c>
      <c r="F686" s="65">
        <f>F687</f>
        <v>0</v>
      </c>
      <c r="G686" s="65">
        <f>G687</f>
        <v>0</v>
      </c>
      <c r="H686" s="81" t="e">
        <f t="shared" si="74"/>
        <v>#DIV/0!</v>
      </c>
    </row>
    <row r="687" spans="1:8" s="44" customFormat="1" ht="45" hidden="1" customHeight="1" x14ac:dyDescent="0.25">
      <c r="A687" s="45"/>
      <c r="B687" s="71" t="s">
        <v>45</v>
      </c>
      <c r="C687" s="10" t="s">
        <v>762</v>
      </c>
      <c r="D687" s="10" t="s">
        <v>35</v>
      </c>
      <c r="E687" s="65">
        <v>0</v>
      </c>
      <c r="F687" s="85">
        <v>0</v>
      </c>
      <c r="G687" s="85">
        <v>0</v>
      </c>
      <c r="H687" s="81" t="e">
        <f t="shared" si="74"/>
        <v>#DIV/0!</v>
      </c>
    </row>
    <row r="688" spans="1:8" s="44" customFormat="1" ht="59.25" hidden="1" customHeight="1" x14ac:dyDescent="0.25">
      <c r="A688" s="45"/>
      <c r="B688" s="15" t="s">
        <v>652</v>
      </c>
      <c r="C688" s="10" t="s">
        <v>653</v>
      </c>
      <c r="D688" s="10"/>
      <c r="E688" s="11">
        <f>E689</f>
        <v>0</v>
      </c>
      <c r="F688" s="11">
        <f>F689</f>
        <v>0</v>
      </c>
      <c r="G688" s="65">
        <f>G689</f>
        <v>0</v>
      </c>
      <c r="H688" s="81" t="e">
        <f t="shared" si="74"/>
        <v>#DIV/0!</v>
      </c>
    </row>
    <row r="689" spans="1:8" s="44" customFormat="1" ht="77.25" hidden="1" customHeight="1" x14ac:dyDescent="0.25">
      <c r="A689" s="45"/>
      <c r="B689" s="52" t="s">
        <v>291</v>
      </c>
      <c r="C689" s="10" t="s">
        <v>653</v>
      </c>
      <c r="D689" s="10" t="s">
        <v>36</v>
      </c>
      <c r="E689" s="11">
        <v>0</v>
      </c>
      <c r="F689" s="11">
        <v>0</v>
      </c>
      <c r="G689" s="85">
        <v>0</v>
      </c>
      <c r="H689" s="81" t="e">
        <f t="shared" si="74"/>
        <v>#DIV/0!</v>
      </c>
    </row>
    <row r="690" spans="1:8" s="44" customFormat="1" ht="95.1" hidden="1" customHeight="1" x14ac:dyDescent="0.25">
      <c r="A690" s="45"/>
      <c r="B690" s="52" t="s">
        <v>672</v>
      </c>
      <c r="C690" s="10" t="s">
        <v>673</v>
      </c>
      <c r="D690" s="10"/>
      <c r="E690" s="11">
        <f>E691</f>
        <v>0</v>
      </c>
      <c r="F690" s="11">
        <f>F691</f>
        <v>0</v>
      </c>
      <c r="G690" s="65">
        <f>G691</f>
        <v>0</v>
      </c>
      <c r="H690" s="81" t="e">
        <f t="shared" si="74"/>
        <v>#DIV/0!</v>
      </c>
    </row>
    <row r="691" spans="1:8" s="44" customFormat="1" ht="75" hidden="1" customHeight="1" x14ac:dyDescent="0.25">
      <c r="A691" s="45"/>
      <c r="B691" s="52" t="s">
        <v>291</v>
      </c>
      <c r="C691" s="10" t="s">
        <v>673</v>
      </c>
      <c r="D691" s="10" t="s">
        <v>36</v>
      </c>
      <c r="E691" s="65">
        <v>0</v>
      </c>
      <c r="F691" s="85">
        <v>0</v>
      </c>
      <c r="G691" s="85">
        <v>0</v>
      </c>
      <c r="H691" s="81" t="e">
        <f t="shared" si="74"/>
        <v>#DIV/0!</v>
      </c>
    </row>
    <row r="692" spans="1:8" s="44" customFormat="1" ht="48.75" hidden="1" customHeight="1" x14ac:dyDescent="0.25">
      <c r="A692" s="45"/>
      <c r="B692" s="15" t="s">
        <v>662</v>
      </c>
      <c r="C692" s="9" t="s">
        <v>663</v>
      </c>
      <c r="D692" s="10"/>
      <c r="E692" s="11">
        <f>E693</f>
        <v>0</v>
      </c>
      <c r="F692" s="11">
        <f>F693</f>
        <v>0</v>
      </c>
      <c r="G692" s="85"/>
      <c r="H692" s="81" t="e">
        <f t="shared" si="74"/>
        <v>#DIV/0!</v>
      </c>
    </row>
    <row r="693" spans="1:8" s="44" customFormat="1" ht="33.75" hidden="1" customHeight="1" x14ac:dyDescent="0.25">
      <c r="A693" s="45"/>
      <c r="B693" s="15" t="s">
        <v>23</v>
      </c>
      <c r="C693" s="9" t="s">
        <v>663</v>
      </c>
      <c r="D693" s="10" t="s">
        <v>24</v>
      </c>
      <c r="E693" s="11">
        <f>5272-5272</f>
        <v>0</v>
      </c>
      <c r="F693" s="11">
        <f>5272-5272</f>
        <v>0</v>
      </c>
      <c r="G693" s="85"/>
      <c r="H693" s="81" t="e">
        <f t="shared" si="74"/>
        <v>#DIV/0!</v>
      </c>
    </row>
    <row r="694" spans="1:8" s="44" customFormat="1" ht="61.5" customHeight="1" x14ac:dyDescent="0.25">
      <c r="A694" s="45"/>
      <c r="B694" s="71" t="s">
        <v>793</v>
      </c>
      <c r="C694" s="10" t="s">
        <v>794</v>
      </c>
      <c r="D694" s="10"/>
      <c r="E694" s="65">
        <f>E695</f>
        <v>15000</v>
      </c>
      <c r="F694" s="65">
        <f>F695</f>
        <v>15000</v>
      </c>
      <c r="G694" s="65">
        <f>G695</f>
        <v>15000</v>
      </c>
      <c r="H694" s="81">
        <f t="shared" si="74"/>
        <v>100</v>
      </c>
    </row>
    <row r="695" spans="1:8" s="44" customFormat="1" ht="45" customHeight="1" x14ac:dyDescent="0.25">
      <c r="A695" s="45"/>
      <c r="B695" s="71" t="s">
        <v>21</v>
      </c>
      <c r="C695" s="10" t="s">
        <v>794</v>
      </c>
      <c r="D695" s="10" t="s">
        <v>22</v>
      </c>
      <c r="E695" s="65">
        <v>15000</v>
      </c>
      <c r="F695" s="85">
        <v>15000</v>
      </c>
      <c r="G695" s="85">
        <v>15000</v>
      </c>
      <c r="H695" s="81">
        <f t="shared" si="74"/>
        <v>100</v>
      </c>
    </row>
    <row r="696" spans="1:8" s="44" customFormat="1" ht="114.95" hidden="1" customHeight="1" x14ac:dyDescent="0.25">
      <c r="A696" s="45"/>
      <c r="B696" s="74" t="s">
        <v>754</v>
      </c>
      <c r="C696" s="10" t="s">
        <v>755</v>
      </c>
      <c r="D696" s="10"/>
      <c r="E696" s="65">
        <f>E697</f>
        <v>0</v>
      </c>
      <c r="F696" s="65">
        <f>F697</f>
        <v>0</v>
      </c>
      <c r="G696" s="65">
        <f>G697</f>
        <v>0</v>
      </c>
      <c r="H696" s="81" t="e">
        <f t="shared" si="74"/>
        <v>#DIV/0!</v>
      </c>
    </row>
    <row r="697" spans="1:8" s="44" customFormat="1" ht="75" hidden="1" customHeight="1" x14ac:dyDescent="0.25">
      <c r="A697" s="45"/>
      <c r="B697" s="74" t="s">
        <v>291</v>
      </c>
      <c r="C697" s="10" t="s">
        <v>755</v>
      </c>
      <c r="D697" s="10" t="s">
        <v>36</v>
      </c>
      <c r="E697" s="65">
        <v>0</v>
      </c>
      <c r="F697" s="85">
        <v>0</v>
      </c>
      <c r="G697" s="85">
        <v>0</v>
      </c>
      <c r="H697" s="81" t="e">
        <f t="shared" si="74"/>
        <v>#DIV/0!</v>
      </c>
    </row>
    <row r="698" spans="1:8" s="44" customFormat="1" ht="62.25" customHeight="1" x14ac:dyDescent="0.25">
      <c r="A698" s="45"/>
      <c r="B698" s="68" t="s">
        <v>807</v>
      </c>
      <c r="C698" s="10" t="s">
        <v>808</v>
      </c>
      <c r="D698" s="10"/>
      <c r="E698" s="65">
        <f>E699</f>
        <v>2165.8000000000002</v>
      </c>
      <c r="F698" s="65">
        <f>F699</f>
        <v>2165.8000000000002</v>
      </c>
      <c r="G698" s="65">
        <f>G699</f>
        <v>2165.6999999999998</v>
      </c>
      <c r="H698" s="81">
        <f t="shared" si="74"/>
        <v>99.995382768491993</v>
      </c>
    </row>
    <row r="699" spans="1:8" s="44" customFormat="1" ht="46.5" customHeight="1" x14ac:dyDescent="0.25">
      <c r="A699" s="45"/>
      <c r="B699" s="71" t="s">
        <v>45</v>
      </c>
      <c r="C699" s="10" t="s">
        <v>808</v>
      </c>
      <c r="D699" s="10" t="s">
        <v>35</v>
      </c>
      <c r="E699" s="65">
        <v>2165.8000000000002</v>
      </c>
      <c r="F699" s="85">
        <v>2165.8000000000002</v>
      </c>
      <c r="G699" s="85">
        <v>2165.6999999999998</v>
      </c>
      <c r="H699" s="81">
        <f t="shared" si="74"/>
        <v>99.995382768491993</v>
      </c>
    </row>
    <row r="700" spans="1:8" s="44" customFormat="1" ht="30" customHeight="1" x14ac:dyDescent="0.25">
      <c r="A700" s="45"/>
      <c r="B700" s="16" t="s">
        <v>332</v>
      </c>
      <c r="C700" s="17" t="s">
        <v>486</v>
      </c>
      <c r="D700" s="10"/>
      <c r="E700" s="11">
        <f>E701</f>
        <v>19583.5</v>
      </c>
      <c r="F700" s="11">
        <f>F701</f>
        <v>19583.5</v>
      </c>
      <c r="G700" s="65">
        <f>G701</f>
        <v>12340.8</v>
      </c>
      <c r="H700" s="81">
        <f t="shared" si="74"/>
        <v>63.016314754768047</v>
      </c>
    </row>
    <row r="701" spans="1:8" s="44" customFormat="1" ht="45" customHeight="1" x14ac:dyDescent="0.25">
      <c r="A701" s="45"/>
      <c r="B701" s="16" t="s">
        <v>333</v>
      </c>
      <c r="C701" s="17" t="s">
        <v>487</v>
      </c>
      <c r="D701" s="10"/>
      <c r="E701" s="11">
        <f>E702+E704+E706+E710+E712+E714+E716+E720+E722+E724+E726+E728+E730+E732+E734+E736+E738+E740+E742+E744+E746+E748+E753+E755+E757+E759+E761+E763+E765+E767+E769+E771+E773+E775+E777+E779+E781+E783+E718+E751+E708</f>
        <v>19583.5</v>
      </c>
      <c r="F701" s="11">
        <f>F702+F704+F706+F710+F712+F714+F716+F720+F722+F724+F726+F728+F730+F732+F734+F736+F738+F740+F742+F744+F746+F748+F753+F755+F757+F759+F761+F763+F765+F767+F769+F771+F773+F775+F777+F779+F781+F783+F718+F751+F708</f>
        <v>19583.5</v>
      </c>
      <c r="G701" s="11">
        <f>G702+G704+G706+G710+G712+G714+G716+G720+G722+G724+G726+G728+G730+G732+G734+G736+G738+G740+G742+G744+G746+G748+G753+G755+G757+G759+G761+G763+G765+G767+G769+G771+G773+G775+G777+G779+G781+G783+G718+G751+G708</f>
        <v>12340.8</v>
      </c>
      <c r="H701" s="81">
        <f t="shared" si="74"/>
        <v>63.016314754768047</v>
      </c>
    </row>
    <row r="702" spans="1:8" s="44" customFormat="1" ht="45" customHeight="1" x14ac:dyDescent="0.25">
      <c r="A702" s="45"/>
      <c r="B702" s="15" t="s">
        <v>20</v>
      </c>
      <c r="C702" s="10" t="s">
        <v>602</v>
      </c>
      <c r="D702" s="10"/>
      <c r="E702" s="11">
        <f>E703</f>
        <v>1.3</v>
      </c>
      <c r="F702" s="11">
        <f>F703</f>
        <v>1.3</v>
      </c>
      <c r="G702" s="65">
        <f>G703</f>
        <v>1.3</v>
      </c>
      <c r="H702" s="81">
        <f t="shared" si="74"/>
        <v>100</v>
      </c>
    </row>
    <row r="703" spans="1:8" s="44" customFormat="1" ht="45" customHeight="1" x14ac:dyDescent="0.25">
      <c r="A703" s="45"/>
      <c r="B703" s="15" t="s">
        <v>21</v>
      </c>
      <c r="C703" s="10" t="s">
        <v>602</v>
      </c>
      <c r="D703" s="10" t="s">
        <v>22</v>
      </c>
      <c r="E703" s="65">
        <v>1.3</v>
      </c>
      <c r="F703" s="85">
        <v>1.3</v>
      </c>
      <c r="G703" s="85">
        <v>1.3</v>
      </c>
      <c r="H703" s="81">
        <f t="shared" si="74"/>
        <v>100</v>
      </c>
    </row>
    <row r="704" spans="1:8" s="44" customFormat="1" ht="45" customHeight="1" x14ac:dyDescent="0.25">
      <c r="A704" s="45"/>
      <c r="B704" s="74" t="s">
        <v>489</v>
      </c>
      <c r="C704" s="17" t="s">
        <v>490</v>
      </c>
      <c r="D704" s="10"/>
      <c r="E704" s="65">
        <f>E705</f>
        <v>894.3</v>
      </c>
      <c r="F704" s="65">
        <f>F705</f>
        <v>894.3</v>
      </c>
      <c r="G704" s="65">
        <f>G705</f>
        <v>894.2</v>
      </c>
      <c r="H704" s="81">
        <f t="shared" si="74"/>
        <v>99.988818069998899</v>
      </c>
    </row>
    <row r="705" spans="1:8" s="44" customFormat="1" ht="30" customHeight="1" x14ac:dyDescent="0.25">
      <c r="A705" s="45"/>
      <c r="B705" s="68" t="s">
        <v>42</v>
      </c>
      <c r="C705" s="17" t="s">
        <v>490</v>
      </c>
      <c r="D705" s="10" t="s">
        <v>34</v>
      </c>
      <c r="E705" s="65">
        <v>894.3</v>
      </c>
      <c r="F705" s="85">
        <v>894.3</v>
      </c>
      <c r="G705" s="85">
        <v>894.2</v>
      </c>
      <c r="H705" s="81">
        <f t="shared" si="74"/>
        <v>99.988818069998899</v>
      </c>
    </row>
    <row r="706" spans="1:8" s="44" customFormat="1" ht="81.75" customHeight="1" x14ac:dyDescent="0.25">
      <c r="A706" s="45"/>
      <c r="B706" s="15" t="s">
        <v>776</v>
      </c>
      <c r="C706" s="17" t="s">
        <v>777</v>
      </c>
      <c r="D706" s="10"/>
      <c r="E706" s="38">
        <f>E707</f>
        <v>496.8</v>
      </c>
      <c r="F706" s="38">
        <f>F707</f>
        <v>496.8</v>
      </c>
      <c r="G706" s="85">
        <f>G707</f>
        <v>496.8</v>
      </c>
      <c r="H706" s="81">
        <f t="shared" si="74"/>
        <v>100</v>
      </c>
    </row>
    <row r="707" spans="1:8" s="44" customFormat="1" ht="45" customHeight="1" x14ac:dyDescent="0.25">
      <c r="A707" s="45"/>
      <c r="B707" s="15" t="s">
        <v>21</v>
      </c>
      <c r="C707" s="17" t="s">
        <v>777</v>
      </c>
      <c r="D707" s="61">
        <v>240</v>
      </c>
      <c r="E707" s="65">
        <v>496.8</v>
      </c>
      <c r="F707" s="85">
        <v>496.8</v>
      </c>
      <c r="G707" s="85">
        <v>496.8</v>
      </c>
      <c r="H707" s="81">
        <f t="shared" si="74"/>
        <v>100</v>
      </c>
    </row>
    <row r="708" spans="1:8" s="44" customFormat="1" ht="45" hidden="1" customHeight="1" x14ac:dyDescent="0.25">
      <c r="A708" s="45"/>
      <c r="B708" s="52" t="s">
        <v>489</v>
      </c>
      <c r="C708" s="17" t="s">
        <v>490</v>
      </c>
      <c r="D708" s="10"/>
      <c r="E708" s="11">
        <f>E709</f>
        <v>0</v>
      </c>
      <c r="F708" s="11">
        <f>F709</f>
        <v>0</v>
      </c>
      <c r="G708" s="65">
        <f>G709</f>
        <v>0</v>
      </c>
      <c r="H708" s="81" t="e">
        <f t="shared" si="74"/>
        <v>#DIV/0!</v>
      </c>
    </row>
    <row r="709" spans="1:8" s="44" customFormat="1" ht="30" hidden="1" customHeight="1" x14ac:dyDescent="0.25">
      <c r="A709" s="45"/>
      <c r="B709" s="15" t="s">
        <v>42</v>
      </c>
      <c r="C709" s="17" t="s">
        <v>490</v>
      </c>
      <c r="D709" s="10" t="s">
        <v>34</v>
      </c>
      <c r="E709" s="65">
        <v>0</v>
      </c>
      <c r="F709" s="85">
        <v>0</v>
      </c>
      <c r="G709" s="85">
        <v>0</v>
      </c>
      <c r="H709" s="81" t="e">
        <f t="shared" si="74"/>
        <v>#DIV/0!</v>
      </c>
    </row>
    <row r="710" spans="1:8" s="44" customFormat="1" ht="45" hidden="1" customHeight="1" x14ac:dyDescent="0.3">
      <c r="A710" s="45"/>
      <c r="B710" s="31" t="s">
        <v>166</v>
      </c>
      <c r="C710" s="10" t="s">
        <v>488</v>
      </c>
      <c r="D710" s="21"/>
      <c r="E710" s="38">
        <f>E711</f>
        <v>0</v>
      </c>
      <c r="F710" s="38">
        <f>F711</f>
        <v>0</v>
      </c>
      <c r="G710" s="85">
        <f>G711</f>
        <v>0</v>
      </c>
      <c r="H710" s="81" t="e">
        <f t="shared" si="74"/>
        <v>#DIV/0!</v>
      </c>
    </row>
    <row r="711" spans="1:8" ht="45" hidden="1" customHeight="1" x14ac:dyDescent="0.3">
      <c r="B711" s="15" t="s">
        <v>21</v>
      </c>
      <c r="C711" s="10" t="s">
        <v>488</v>
      </c>
      <c r="D711" s="61">
        <v>240</v>
      </c>
      <c r="E711" s="65">
        <v>0</v>
      </c>
      <c r="F711" s="85">
        <v>0</v>
      </c>
      <c r="G711" s="85">
        <v>0</v>
      </c>
      <c r="H711" s="81" t="e">
        <f t="shared" si="74"/>
        <v>#DIV/0!</v>
      </c>
    </row>
    <row r="712" spans="1:8" ht="45" customHeight="1" x14ac:dyDescent="0.3">
      <c r="B712" s="70" t="s">
        <v>202</v>
      </c>
      <c r="C712" s="17" t="s">
        <v>713</v>
      </c>
      <c r="D712" s="17"/>
      <c r="E712" s="65">
        <f>E713</f>
        <v>48.4</v>
      </c>
      <c r="F712" s="65">
        <f>F713</f>
        <v>48.4</v>
      </c>
      <c r="G712" s="65">
        <f>G713</f>
        <v>48.4</v>
      </c>
      <c r="H712" s="81">
        <f t="shared" si="74"/>
        <v>100</v>
      </c>
    </row>
    <row r="713" spans="1:8" ht="45" customHeight="1" x14ac:dyDescent="0.3">
      <c r="B713" s="71" t="s">
        <v>21</v>
      </c>
      <c r="C713" s="17" t="s">
        <v>713</v>
      </c>
      <c r="D713" s="17" t="s">
        <v>22</v>
      </c>
      <c r="E713" s="65">
        <v>48.4</v>
      </c>
      <c r="F713" s="85">
        <v>48.4</v>
      </c>
      <c r="G713" s="85">
        <v>48.4</v>
      </c>
      <c r="H713" s="81">
        <f t="shared" si="74"/>
        <v>100</v>
      </c>
    </row>
    <row r="714" spans="1:8" ht="30" hidden="1" customHeight="1" x14ac:dyDescent="0.3">
      <c r="B714" s="15" t="s">
        <v>264</v>
      </c>
      <c r="C714" s="9" t="s">
        <v>605</v>
      </c>
      <c r="D714" s="10"/>
      <c r="E714" s="11">
        <f>E715</f>
        <v>0</v>
      </c>
      <c r="F714" s="11">
        <f>F715</f>
        <v>0</v>
      </c>
      <c r="G714" s="65">
        <f>G715</f>
        <v>0</v>
      </c>
      <c r="H714" s="81" t="e">
        <f t="shared" si="74"/>
        <v>#DIV/0!</v>
      </c>
    </row>
    <row r="715" spans="1:8" ht="75" hidden="1" customHeight="1" x14ac:dyDescent="0.3">
      <c r="B715" s="52" t="s">
        <v>604</v>
      </c>
      <c r="C715" s="9" t="s">
        <v>605</v>
      </c>
      <c r="D715" s="10" t="s">
        <v>36</v>
      </c>
      <c r="E715" s="65">
        <v>0</v>
      </c>
      <c r="F715" s="85">
        <v>0</v>
      </c>
      <c r="G715" s="85">
        <v>0</v>
      </c>
      <c r="H715" s="81" t="e">
        <f t="shared" si="74"/>
        <v>#DIV/0!</v>
      </c>
    </row>
    <row r="716" spans="1:8" ht="39.75" hidden="1" customHeight="1" x14ac:dyDescent="0.3">
      <c r="B716" s="15" t="s">
        <v>467</v>
      </c>
      <c r="C716" s="10" t="s">
        <v>606</v>
      </c>
      <c r="D716" s="10"/>
      <c r="E716" s="11">
        <f>E717</f>
        <v>0</v>
      </c>
      <c r="F716" s="11">
        <f>F717</f>
        <v>0</v>
      </c>
      <c r="G716" s="65">
        <f>G717</f>
        <v>0</v>
      </c>
      <c r="H716" s="81" t="e">
        <f t="shared" si="74"/>
        <v>#DIV/0!</v>
      </c>
    </row>
    <row r="717" spans="1:8" ht="29.25" hidden="1" customHeight="1" x14ac:dyDescent="0.3">
      <c r="B717" s="15" t="s">
        <v>172</v>
      </c>
      <c r="C717" s="10" t="s">
        <v>606</v>
      </c>
      <c r="D717" s="10" t="s">
        <v>38</v>
      </c>
      <c r="E717" s="11">
        <v>0</v>
      </c>
      <c r="F717" s="11">
        <v>0</v>
      </c>
      <c r="G717" s="85">
        <v>0</v>
      </c>
      <c r="H717" s="81" t="e">
        <f t="shared" si="74"/>
        <v>#DIV/0!</v>
      </c>
    </row>
    <row r="718" spans="1:8" ht="38.25" hidden="1" customHeight="1" x14ac:dyDescent="0.3">
      <c r="B718" s="15" t="s">
        <v>292</v>
      </c>
      <c r="C718" s="10" t="s">
        <v>491</v>
      </c>
      <c r="D718" s="10"/>
      <c r="E718" s="11">
        <f>E719</f>
        <v>0</v>
      </c>
      <c r="F718" s="11">
        <f>F719</f>
        <v>0</v>
      </c>
      <c r="G718" s="65">
        <f>G719</f>
        <v>0</v>
      </c>
      <c r="H718" s="81" t="e">
        <f t="shared" si="74"/>
        <v>#DIV/0!</v>
      </c>
    </row>
    <row r="719" spans="1:8" ht="40.5" hidden="1" customHeight="1" x14ac:dyDescent="0.3">
      <c r="B719" s="15" t="s">
        <v>21</v>
      </c>
      <c r="C719" s="10" t="s">
        <v>491</v>
      </c>
      <c r="D719" s="10" t="s">
        <v>22</v>
      </c>
      <c r="E719" s="11">
        <v>0</v>
      </c>
      <c r="F719" s="11">
        <v>0</v>
      </c>
      <c r="G719" s="85">
        <v>0</v>
      </c>
      <c r="H719" s="81" t="e">
        <f t="shared" si="74"/>
        <v>#DIV/0!</v>
      </c>
    </row>
    <row r="720" spans="1:8" ht="75" hidden="1" customHeight="1" x14ac:dyDescent="0.3">
      <c r="B720" s="15" t="s">
        <v>511</v>
      </c>
      <c r="C720" s="10" t="s">
        <v>607</v>
      </c>
      <c r="D720" s="10"/>
      <c r="E720" s="11">
        <f>E721</f>
        <v>0</v>
      </c>
      <c r="F720" s="11">
        <f>F721</f>
        <v>0</v>
      </c>
      <c r="G720" s="65">
        <f>G721</f>
        <v>0</v>
      </c>
      <c r="H720" s="81" t="e">
        <f t="shared" si="74"/>
        <v>#DIV/0!</v>
      </c>
    </row>
    <row r="721" spans="2:8" ht="30" hidden="1" customHeight="1" x14ac:dyDescent="0.3">
      <c r="B721" s="15" t="s">
        <v>172</v>
      </c>
      <c r="C721" s="10" t="s">
        <v>607</v>
      </c>
      <c r="D721" s="10" t="s">
        <v>38</v>
      </c>
      <c r="E721" s="65">
        <v>0</v>
      </c>
      <c r="F721" s="85">
        <v>0</v>
      </c>
      <c r="G721" s="85">
        <v>0</v>
      </c>
      <c r="H721" s="81" t="e">
        <f t="shared" si="74"/>
        <v>#DIV/0!</v>
      </c>
    </row>
    <row r="722" spans="2:8" ht="30" customHeight="1" x14ac:dyDescent="0.3">
      <c r="B722" s="15" t="s">
        <v>433</v>
      </c>
      <c r="C722" s="10" t="s">
        <v>608</v>
      </c>
      <c r="D722" s="10"/>
      <c r="E722" s="11">
        <f>E723</f>
        <v>1144.9000000000001</v>
      </c>
      <c r="F722" s="11">
        <f>F723</f>
        <v>1144.9000000000001</v>
      </c>
      <c r="G722" s="65">
        <f>G723</f>
        <v>0</v>
      </c>
      <c r="H722" s="81">
        <f t="shared" si="74"/>
        <v>0</v>
      </c>
    </row>
    <row r="723" spans="2:8" ht="30" customHeight="1" x14ac:dyDescent="0.3">
      <c r="B723" s="15" t="s">
        <v>172</v>
      </c>
      <c r="C723" s="10" t="s">
        <v>608</v>
      </c>
      <c r="D723" s="10" t="s">
        <v>38</v>
      </c>
      <c r="E723" s="65">
        <v>1144.9000000000001</v>
      </c>
      <c r="F723" s="85">
        <v>1144.9000000000001</v>
      </c>
      <c r="G723" s="85">
        <v>0</v>
      </c>
      <c r="H723" s="81">
        <f t="shared" si="74"/>
        <v>0</v>
      </c>
    </row>
    <row r="724" spans="2:8" ht="45" customHeight="1" x14ac:dyDescent="0.3">
      <c r="B724" s="15" t="s">
        <v>167</v>
      </c>
      <c r="C724" s="10" t="s">
        <v>493</v>
      </c>
      <c r="D724" s="10"/>
      <c r="E724" s="11">
        <f>E725</f>
        <v>203.2</v>
      </c>
      <c r="F724" s="11">
        <f>F725</f>
        <v>203.2</v>
      </c>
      <c r="G724" s="65">
        <f>G725</f>
        <v>203.1</v>
      </c>
      <c r="H724" s="81">
        <f t="shared" si="74"/>
        <v>99.9507874015748</v>
      </c>
    </row>
    <row r="725" spans="2:8" ht="45" customHeight="1" x14ac:dyDescent="0.3">
      <c r="B725" s="15" t="s">
        <v>21</v>
      </c>
      <c r="C725" s="10" t="s">
        <v>493</v>
      </c>
      <c r="D725" s="10" t="s">
        <v>22</v>
      </c>
      <c r="E725" s="65">
        <v>203.2</v>
      </c>
      <c r="F725" s="65">
        <v>203.2</v>
      </c>
      <c r="G725" s="65">
        <v>203.1</v>
      </c>
      <c r="H725" s="81">
        <f t="shared" si="74"/>
        <v>99.9507874015748</v>
      </c>
    </row>
    <row r="726" spans="2:8" ht="60" hidden="1" customHeight="1" x14ac:dyDescent="0.3">
      <c r="B726" s="15" t="s">
        <v>221</v>
      </c>
      <c r="C726" s="10" t="s">
        <v>612</v>
      </c>
      <c r="D726" s="10"/>
      <c r="E726" s="11">
        <f>E727</f>
        <v>0</v>
      </c>
      <c r="F726" s="11">
        <f>F727</f>
        <v>0</v>
      </c>
      <c r="G726" s="65">
        <f>G727</f>
        <v>0</v>
      </c>
      <c r="H726" s="81" t="e">
        <f t="shared" si="74"/>
        <v>#DIV/0!</v>
      </c>
    </row>
    <row r="727" spans="2:8" ht="45" hidden="1" customHeight="1" x14ac:dyDescent="0.3">
      <c r="B727" s="15" t="s">
        <v>21</v>
      </c>
      <c r="C727" s="10" t="s">
        <v>612</v>
      </c>
      <c r="D727" s="10" t="s">
        <v>22</v>
      </c>
      <c r="E727" s="65">
        <v>0</v>
      </c>
      <c r="F727" s="85">
        <v>0</v>
      </c>
      <c r="G727" s="85">
        <v>0</v>
      </c>
      <c r="H727" s="81" t="e">
        <f t="shared" si="74"/>
        <v>#DIV/0!</v>
      </c>
    </row>
    <row r="728" spans="2:8" ht="40.5" hidden="1" customHeight="1" x14ac:dyDescent="0.3">
      <c r="B728" s="15" t="s">
        <v>234</v>
      </c>
      <c r="C728" s="10" t="s">
        <v>615</v>
      </c>
      <c r="D728" s="10"/>
      <c r="E728" s="11">
        <f>E729</f>
        <v>0</v>
      </c>
      <c r="F728" s="11">
        <f>F729</f>
        <v>0</v>
      </c>
      <c r="G728" s="65">
        <f>G729</f>
        <v>0</v>
      </c>
      <c r="H728" s="81" t="e">
        <f t="shared" si="74"/>
        <v>#DIV/0!</v>
      </c>
    </row>
    <row r="729" spans="2:8" ht="40.5" hidden="1" customHeight="1" x14ac:dyDescent="0.3">
      <c r="B729" s="15" t="s">
        <v>21</v>
      </c>
      <c r="C729" s="10" t="s">
        <v>615</v>
      </c>
      <c r="D729" s="10" t="s">
        <v>22</v>
      </c>
      <c r="E729" s="11">
        <v>0</v>
      </c>
      <c r="F729" s="11">
        <v>0</v>
      </c>
      <c r="G729" s="85">
        <v>0</v>
      </c>
      <c r="H729" s="81" t="e">
        <f t="shared" si="74"/>
        <v>#DIV/0!</v>
      </c>
    </row>
    <row r="730" spans="2:8" ht="30.75" hidden="1" customHeight="1" x14ac:dyDescent="0.3">
      <c r="B730" s="15" t="s">
        <v>270</v>
      </c>
      <c r="C730" s="10" t="s">
        <v>616</v>
      </c>
      <c r="D730" s="10"/>
      <c r="E730" s="11">
        <f>E731</f>
        <v>0</v>
      </c>
      <c r="F730" s="11">
        <f>F731</f>
        <v>0</v>
      </c>
      <c r="G730" s="65">
        <f>G731</f>
        <v>0</v>
      </c>
      <c r="H730" s="81" t="e">
        <f t="shared" si="74"/>
        <v>#DIV/0!</v>
      </c>
    </row>
    <row r="731" spans="2:8" ht="39" hidden="1" customHeight="1" x14ac:dyDescent="0.3">
      <c r="B731" s="15" t="s">
        <v>21</v>
      </c>
      <c r="C731" s="10" t="s">
        <v>616</v>
      </c>
      <c r="D731" s="10" t="s">
        <v>22</v>
      </c>
      <c r="E731" s="11">
        <v>0</v>
      </c>
      <c r="F731" s="11">
        <v>0</v>
      </c>
      <c r="G731" s="85">
        <v>0</v>
      </c>
      <c r="H731" s="81" t="e">
        <f t="shared" si="74"/>
        <v>#DIV/0!</v>
      </c>
    </row>
    <row r="732" spans="2:8" ht="38.25" hidden="1" customHeight="1" x14ac:dyDescent="0.3">
      <c r="B732" s="53" t="s">
        <v>391</v>
      </c>
      <c r="C732" s="9" t="s">
        <v>617</v>
      </c>
      <c r="D732" s="10"/>
      <c r="E732" s="11">
        <f>E733</f>
        <v>0</v>
      </c>
      <c r="F732" s="11">
        <f>F733</f>
        <v>0</v>
      </c>
      <c r="G732" s="65">
        <f>G733</f>
        <v>0</v>
      </c>
      <c r="H732" s="81" t="e">
        <f t="shared" si="74"/>
        <v>#DIV/0!</v>
      </c>
    </row>
    <row r="733" spans="2:8" ht="39" hidden="1" customHeight="1" x14ac:dyDescent="0.3">
      <c r="B733" s="16" t="s">
        <v>21</v>
      </c>
      <c r="C733" s="9" t="s">
        <v>617</v>
      </c>
      <c r="D733" s="10" t="s">
        <v>22</v>
      </c>
      <c r="E733" s="11">
        <v>0</v>
      </c>
      <c r="F733" s="11">
        <v>0</v>
      </c>
      <c r="G733" s="85">
        <v>0</v>
      </c>
      <c r="H733" s="81" t="e">
        <f t="shared" si="74"/>
        <v>#DIV/0!</v>
      </c>
    </row>
    <row r="734" spans="2:8" ht="42.75" customHeight="1" x14ac:dyDescent="0.3">
      <c r="B734" s="68" t="s">
        <v>277</v>
      </c>
      <c r="C734" s="10" t="s">
        <v>782</v>
      </c>
      <c r="D734" s="10"/>
      <c r="E734" s="65">
        <f t="shared" ref="E734:G734" si="77">E735</f>
        <v>15.8</v>
      </c>
      <c r="F734" s="65">
        <f t="shared" si="77"/>
        <v>15.8</v>
      </c>
      <c r="G734" s="65">
        <f t="shared" si="77"/>
        <v>4.2</v>
      </c>
      <c r="H734" s="81">
        <f t="shared" si="74"/>
        <v>26.582278481012654</v>
      </c>
    </row>
    <row r="735" spans="2:8" ht="45" customHeight="1" x14ac:dyDescent="0.3">
      <c r="B735" s="71" t="s">
        <v>21</v>
      </c>
      <c r="C735" s="10" t="s">
        <v>782</v>
      </c>
      <c r="D735" s="10" t="s">
        <v>22</v>
      </c>
      <c r="E735" s="65">
        <v>15.8</v>
      </c>
      <c r="F735" s="85">
        <v>15.8</v>
      </c>
      <c r="G735" s="85">
        <v>4.2</v>
      </c>
      <c r="H735" s="81">
        <f t="shared" si="74"/>
        <v>26.582278481012654</v>
      </c>
    </row>
    <row r="736" spans="2:8" ht="30" customHeight="1" x14ac:dyDescent="0.3">
      <c r="B736" s="68" t="s">
        <v>270</v>
      </c>
      <c r="C736" s="10" t="s">
        <v>616</v>
      </c>
      <c r="D736" s="10"/>
      <c r="E736" s="65">
        <f>E737</f>
        <v>135.30000000000001</v>
      </c>
      <c r="F736" s="65">
        <f>F737</f>
        <v>135.30000000000001</v>
      </c>
      <c r="G736" s="65">
        <f>G737</f>
        <v>135.19999999999999</v>
      </c>
      <c r="H736" s="81">
        <f t="shared" si="74"/>
        <v>99.926090169992591</v>
      </c>
    </row>
    <row r="737" spans="2:8" ht="45" customHeight="1" x14ac:dyDescent="0.3">
      <c r="B737" s="68" t="s">
        <v>21</v>
      </c>
      <c r="C737" s="10" t="s">
        <v>616</v>
      </c>
      <c r="D737" s="10" t="s">
        <v>22</v>
      </c>
      <c r="E737" s="65">
        <v>135.30000000000001</v>
      </c>
      <c r="F737" s="65">
        <v>135.30000000000001</v>
      </c>
      <c r="G737" s="65">
        <v>135.19999999999999</v>
      </c>
      <c r="H737" s="81">
        <f t="shared" si="74"/>
        <v>99.926090169992591</v>
      </c>
    </row>
    <row r="738" spans="2:8" ht="30" customHeight="1" x14ac:dyDescent="0.3">
      <c r="B738" s="68" t="s">
        <v>382</v>
      </c>
      <c r="C738" s="10" t="s">
        <v>802</v>
      </c>
      <c r="D738" s="10"/>
      <c r="E738" s="65">
        <f>E739</f>
        <v>300</v>
      </c>
      <c r="F738" s="65">
        <f>F739</f>
        <v>300</v>
      </c>
      <c r="G738" s="65">
        <f>G739</f>
        <v>300</v>
      </c>
      <c r="H738" s="81">
        <f t="shared" si="74"/>
        <v>100</v>
      </c>
    </row>
    <row r="739" spans="2:8" ht="45" customHeight="1" x14ac:dyDescent="0.3">
      <c r="B739" s="68" t="s">
        <v>21</v>
      </c>
      <c r="C739" s="10" t="s">
        <v>802</v>
      </c>
      <c r="D739" s="10" t="s">
        <v>22</v>
      </c>
      <c r="E739" s="65">
        <v>300</v>
      </c>
      <c r="F739" s="65">
        <v>300</v>
      </c>
      <c r="G739" s="65">
        <v>300</v>
      </c>
      <c r="H739" s="81">
        <f t="shared" si="74"/>
        <v>100</v>
      </c>
    </row>
    <row r="740" spans="2:8" ht="45" customHeight="1" x14ac:dyDescent="0.3">
      <c r="B740" s="83" t="s">
        <v>340</v>
      </c>
      <c r="C740" s="9" t="s">
        <v>785</v>
      </c>
      <c r="D740" s="10"/>
      <c r="E740" s="65">
        <f>E741</f>
        <v>18.399999999999999</v>
      </c>
      <c r="F740" s="85">
        <f>E740</f>
        <v>18.399999999999999</v>
      </c>
      <c r="G740" s="85">
        <f>G741</f>
        <v>18.399999999999999</v>
      </c>
      <c r="H740" s="81">
        <f t="shared" si="74"/>
        <v>100</v>
      </c>
    </row>
    <row r="741" spans="2:8" ht="45" customHeight="1" x14ac:dyDescent="0.3">
      <c r="B741" s="71" t="s">
        <v>21</v>
      </c>
      <c r="C741" s="9" t="s">
        <v>785</v>
      </c>
      <c r="D741" s="10" t="s">
        <v>22</v>
      </c>
      <c r="E741" s="65">
        <v>18.399999999999999</v>
      </c>
      <c r="F741" s="85">
        <v>18.399999999999999</v>
      </c>
      <c r="G741" s="85">
        <v>18.399999999999999</v>
      </c>
      <c r="H741" s="81">
        <f t="shared" si="74"/>
        <v>100</v>
      </c>
    </row>
    <row r="742" spans="2:8" ht="30" customHeight="1" x14ac:dyDescent="0.3">
      <c r="B742" s="68" t="s">
        <v>533</v>
      </c>
      <c r="C742" s="10" t="s">
        <v>797</v>
      </c>
      <c r="D742" s="10"/>
      <c r="E742" s="65">
        <f>E743</f>
        <v>595.70000000000005</v>
      </c>
      <c r="F742" s="65">
        <f>F743</f>
        <v>595.70000000000005</v>
      </c>
      <c r="G742" s="65">
        <f>G743</f>
        <v>595.70000000000005</v>
      </c>
      <c r="H742" s="81">
        <f t="shared" si="74"/>
        <v>100</v>
      </c>
    </row>
    <row r="743" spans="2:8" ht="45" customHeight="1" x14ac:dyDescent="0.3">
      <c r="B743" s="68" t="s">
        <v>21</v>
      </c>
      <c r="C743" s="10" t="s">
        <v>797</v>
      </c>
      <c r="D743" s="10" t="s">
        <v>22</v>
      </c>
      <c r="E743" s="65">
        <v>595.70000000000005</v>
      </c>
      <c r="F743" s="85">
        <v>595.70000000000005</v>
      </c>
      <c r="G743" s="85">
        <v>595.70000000000005</v>
      </c>
      <c r="H743" s="81">
        <f t="shared" si="74"/>
        <v>100</v>
      </c>
    </row>
    <row r="744" spans="2:8" ht="30" customHeight="1" x14ac:dyDescent="0.3">
      <c r="B744" s="68" t="s">
        <v>367</v>
      </c>
      <c r="C744" s="10" t="s">
        <v>798</v>
      </c>
      <c r="D744" s="10"/>
      <c r="E744" s="65">
        <f>E745</f>
        <v>446.7</v>
      </c>
      <c r="F744" s="65">
        <f>F745</f>
        <v>446.7</v>
      </c>
      <c r="G744" s="65">
        <f>G745</f>
        <v>446.7</v>
      </c>
      <c r="H744" s="81">
        <f t="shared" si="74"/>
        <v>100</v>
      </c>
    </row>
    <row r="745" spans="2:8" ht="45" customHeight="1" x14ac:dyDescent="0.3">
      <c r="B745" s="68" t="s">
        <v>21</v>
      </c>
      <c r="C745" s="10" t="s">
        <v>798</v>
      </c>
      <c r="D745" s="10" t="s">
        <v>22</v>
      </c>
      <c r="E745" s="65">
        <v>446.7</v>
      </c>
      <c r="F745" s="85">
        <v>446.7</v>
      </c>
      <c r="G745" s="85">
        <v>446.7</v>
      </c>
      <c r="H745" s="81">
        <f t="shared" si="74"/>
        <v>100</v>
      </c>
    </row>
    <row r="746" spans="2:8" ht="30" hidden="1" customHeight="1" x14ac:dyDescent="0.3">
      <c r="B746" s="15" t="s">
        <v>437</v>
      </c>
      <c r="C746" s="10" t="s">
        <v>497</v>
      </c>
      <c r="D746" s="10"/>
      <c r="E746" s="65">
        <f>E747</f>
        <v>0</v>
      </c>
      <c r="F746" s="65">
        <f>F747</f>
        <v>0</v>
      </c>
      <c r="G746" s="65">
        <f>G747</f>
        <v>0</v>
      </c>
      <c r="H746" s="81" t="e">
        <f t="shared" si="74"/>
        <v>#DIV/0!</v>
      </c>
    </row>
    <row r="747" spans="2:8" ht="45" hidden="1" customHeight="1" x14ac:dyDescent="0.3">
      <c r="B747" s="15" t="s">
        <v>21</v>
      </c>
      <c r="C747" s="10" t="s">
        <v>497</v>
      </c>
      <c r="D747" s="10" t="s">
        <v>22</v>
      </c>
      <c r="E747" s="65">
        <v>0</v>
      </c>
      <c r="F747" s="85">
        <v>0</v>
      </c>
      <c r="G747" s="85">
        <v>0</v>
      </c>
      <c r="H747" s="81" t="e">
        <f t="shared" si="74"/>
        <v>#DIV/0!</v>
      </c>
    </row>
    <row r="748" spans="2:8" ht="60" customHeight="1" x14ac:dyDescent="0.3">
      <c r="B748" s="15" t="s">
        <v>681</v>
      </c>
      <c r="C748" s="10" t="s">
        <v>499</v>
      </c>
      <c r="D748" s="21"/>
      <c r="E748" s="38">
        <f>E749+E750</f>
        <v>38.200000000000003</v>
      </c>
      <c r="F748" s="38">
        <f t="shared" ref="F748:G748" si="78">F749+F750</f>
        <v>38.200000000000003</v>
      </c>
      <c r="G748" s="38">
        <f t="shared" si="78"/>
        <v>32.4</v>
      </c>
      <c r="H748" s="81">
        <f t="shared" si="74"/>
        <v>84.816753926701566</v>
      </c>
    </row>
    <row r="749" spans="2:8" ht="45" customHeight="1" x14ac:dyDescent="0.3">
      <c r="B749" s="15" t="s">
        <v>21</v>
      </c>
      <c r="C749" s="10" t="s">
        <v>499</v>
      </c>
      <c r="D749" s="61">
        <v>240</v>
      </c>
      <c r="E749" s="65">
        <v>36.1</v>
      </c>
      <c r="F749" s="85">
        <v>36.1</v>
      </c>
      <c r="G749" s="85">
        <v>32.4</v>
      </c>
      <c r="H749" s="81">
        <f t="shared" si="74"/>
        <v>89.750692520775615</v>
      </c>
    </row>
    <row r="750" spans="2:8" ht="30" customHeight="1" x14ac:dyDescent="0.3">
      <c r="B750" s="72" t="s">
        <v>172</v>
      </c>
      <c r="C750" s="17" t="s">
        <v>499</v>
      </c>
      <c r="D750" s="61">
        <v>410</v>
      </c>
      <c r="E750" s="85">
        <v>2.1</v>
      </c>
      <c r="F750" s="85">
        <v>2.1</v>
      </c>
      <c r="G750" s="85">
        <v>0</v>
      </c>
      <c r="H750" s="81">
        <f t="shared" si="74"/>
        <v>0</v>
      </c>
    </row>
    <row r="751" spans="2:8" ht="45" customHeight="1" x14ac:dyDescent="0.3">
      <c r="B751" s="15" t="s">
        <v>420</v>
      </c>
      <c r="C751" s="17" t="s">
        <v>501</v>
      </c>
      <c r="D751" s="10"/>
      <c r="E751" s="11">
        <f>E752</f>
        <v>8468</v>
      </c>
      <c r="F751" s="11">
        <f>F752</f>
        <v>8468</v>
      </c>
      <c r="G751" s="65">
        <f>G752</f>
        <v>5055.3</v>
      </c>
      <c r="H751" s="81">
        <f t="shared" si="74"/>
        <v>59.698866320264528</v>
      </c>
    </row>
    <row r="752" spans="2:8" ht="45" customHeight="1" x14ac:dyDescent="0.3">
      <c r="B752" s="15" t="s">
        <v>21</v>
      </c>
      <c r="C752" s="17" t="s">
        <v>501</v>
      </c>
      <c r="D752" s="10" t="s">
        <v>22</v>
      </c>
      <c r="E752" s="65">
        <v>8468</v>
      </c>
      <c r="F752" s="85">
        <v>8468</v>
      </c>
      <c r="G752" s="85">
        <v>5055.3</v>
      </c>
      <c r="H752" s="81">
        <f t="shared" si="74"/>
        <v>59.698866320264528</v>
      </c>
    </row>
    <row r="753" spans="2:8" ht="45" customHeight="1" x14ac:dyDescent="0.3">
      <c r="B753" s="68" t="s">
        <v>722</v>
      </c>
      <c r="C753" s="17" t="s">
        <v>783</v>
      </c>
      <c r="D753" s="10"/>
      <c r="E753" s="65">
        <f>E754</f>
        <v>18</v>
      </c>
      <c r="F753" s="65">
        <f>F754</f>
        <v>18</v>
      </c>
      <c r="G753" s="65">
        <f>G754</f>
        <v>0</v>
      </c>
      <c r="H753" s="81">
        <f t="shared" si="74"/>
        <v>0</v>
      </c>
    </row>
    <row r="754" spans="2:8" ht="30" customHeight="1" x14ac:dyDescent="0.3">
      <c r="B754" s="68" t="s">
        <v>172</v>
      </c>
      <c r="C754" s="17" t="s">
        <v>783</v>
      </c>
      <c r="D754" s="10" t="s">
        <v>38</v>
      </c>
      <c r="E754" s="65">
        <v>18</v>
      </c>
      <c r="F754" s="85">
        <v>18</v>
      </c>
      <c r="G754" s="85">
        <v>0</v>
      </c>
      <c r="H754" s="81">
        <f t="shared" si="74"/>
        <v>0</v>
      </c>
    </row>
    <row r="755" spans="2:8" ht="30" customHeight="1" x14ac:dyDescent="0.3">
      <c r="B755" s="15" t="s">
        <v>431</v>
      </c>
      <c r="C755" s="10" t="s">
        <v>609</v>
      </c>
      <c r="D755" s="10"/>
      <c r="E755" s="11">
        <f>E756</f>
        <v>1148</v>
      </c>
      <c r="F755" s="11">
        <f>F756</f>
        <v>1148</v>
      </c>
      <c r="G755" s="65">
        <f>G756</f>
        <v>0</v>
      </c>
      <c r="H755" s="81">
        <f t="shared" si="74"/>
        <v>0</v>
      </c>
    </row>
    <row r="756" spans="2:8" ht="30" customHeight="1" x14ac:dyDescent="0.3">
      <c r="B756" s="15" t="s">
        <v>172</v>
      </c>
      <c r="C756" s="10" t="s">
        <v>609</v>
      </c>
      <c r="D756" s="10" t="s">
        <v>38</v>
      </c>
      <c r="E756" s="65">
        <v>1148</v>
      </c>
      <c r="F756" s="85">
        <v>1148</v>
      </c>
      <c r="G756" s="85">
        <v>0</v>
      </c>
      <c r="H756" s="81">
        <f t="shared" si="74"/>
        <v>0</v>
      </c>
    </row>
    <row r="757" spans="2:8" ht="28.5" hidden="1" customHeight="1" x14ac:dyDescent="0.3">
      <c r="B757" s="15" t="s">
        <v>226</v>
      </c>
      <c r="C757" s="10" t="s">
        <v>613</v>
      </c>
      <c r="D757" s="10"/>
      <c r="E757" s="11">
        <f>E758</f>
        <v>0</v>
      </c>
      <c r="F757" s="11">
        <f>F758</f>
        <v>0</v>
      </c>
      <c r="G757" s="65">
        <f>G758</f>
        <v>0</v>
      </c>
      <c r="H757" s="81" t="e">
        <f t="shared" ref="H757:H784" si="79">G757/F757*100</f>
        <v>#DIV/0!</v>
      </c>
    </row>
    <row r="758" spans="2:8" ht="40.5" hidden="1" customHeight="1" x14ac:dyDescent="0.3">
      <c r="B758" s="15" t="s">
        <v>21</v>
      </c>
      <c r="C758" s="10" t="s">
        <v>613</v>
      </c>
      <c r="D758" s="10" t="s">
        <v>22</v>
      </c>
      <c r="E758" s="11">
        <v>0</v>
      </c>
      <c r="F758" s="11">
        <v>0</v>
      </c>
      <c r="G758" s="85">
        <v>0</v>
      </c>
      <c r="H758" s="81" t="e">
        <f t="shared" si="79"/>
        <v>#DIV/0!</v>
      </c>
    </row>
    <row r="759" spans="2:8" ht="129.94999999999999" customHeight="1" x14ac:dyDescent="0.3">
      <c r="B759" s="68" t="s">
        <v>656</v>
      </c>
      <c r="C759" s="10" t="s">
        <v>756</v>
      </c>
      <c r="D759" s="10"/>
      <c r="E759" s="65">
        <f>E760</f>
        <v>64.900000000000006</v>
      </c>
      <c r="F759" s="65">
        <f>F760</f>
        <v>64.900000000000006</v>
      </c>
      <c r="G759" s="65">
        <f>G760</f>
        <v>32.4</v>
      </c>
      <c r="H759" s="81">
        <f t="shared" si="79"/>
        <v>49.922958397534664</v>
      </c>
    </row>
    <row r="760" spans="2:8" ht="30" customHeight="1" x14ac:dyDescent="0.3">
      <c r="B760" s="68" t="s">
        <v>172</v>
      </c>
      <c r="C760" s="10" t="s">
        <v>756</v>
      </c>
      <c r="D760" s="10" t="s">
        <v>38</v>
      </c>
      <c r="E760" s="65">
        <v>64.900000000000006</v>
      </c>
      <c r="F760" s="85">
        <v>64.900000000000006</v>
      </c>
      <c r="G760" s="85">
        <v>32.4</v>
      </c>
      <c r="H760" s="81">
        <f t="shared" si="79"/>
        <v>49.922958397534664</v>
      </c>
    </row>
    <row r="761" spans="2:8" ht="45" hidden="1" customHeight="1" x14ac:dyDescent="0.3">
      <c r="B761" s="68" t="s">
        <v>647</v>
      </c>
      <c r="C761" s="10" t="s">
        <v>758</v>
      </c>
      <c r="D761" s="10"/>
      <c r="E761" s="65">
        <f>E762</f>
        <v>0</v>
      </c>
      <c r="F761" s="65">
        <f>F762</f>
        <v>0</v>
      </c>
      <c r="G761" s="65">
        <f>G762</f>
        <v>0</v>
      </c>
      <c r="H761" s="81" t="e">
        <f t="shared" si="79"/>
        <v>#DIV/0!</v>
      </c>
    </row>
    <row r="762" spans="2:8" ht="45" hidden="1" customHeight="1" x14ac:dyDescent="0.3">
      <c r="B762" s="68" t="s">
        <v>21</v>
      </c>
      <c r="C762" s="10" t="s">
        <v>758</v>
      </c>
      <c r="D762" s="10" t="s">
        <v>22</v>
      </c>
      <c r="E762" s="65">
        <v>0</v>
      </c>
      <c r="F762" s="85">
        <v>0</v>
      </c>
      <c r="G762" s="85">
        <v>0</v>
      </c>
      <c r="H762" s="81" t="e">
        <f t="shared" si="79"/>
        <v>#DIV/0!</v>
      </c>
    </row>
    <row r="763" spans="2:8" ht="27.75" hidden="1" customHeight="1" x14ac:dyDescent="0.3">
      <c r="B763" s="15" t="s">
        <v>454</v>
      </c>
      <c r="C763" s="10" t="s">
        <v>603</v>
      </c>
      <c r="D763" s="10"/>
      <c r="E763" s="11">
        <f>E764</f>
        <v>0</v>
      </c>
      <c r="F763" s="11">
        <f>F764</f>
        <v>0</v>
      </c>
      <c r="G763" s="65">
        <f>G764</f>
        <v>0</v>
      </c>
      <c r="H763" s="81" t="e">
        <f t="shared" si="79"/>
        <v>#DIV/0!</v>
      </c>
    </row>
    <row r="764" spans="2:8" ht="40.5" hidden="1" customHeight="1" x14ac:dyDescent="0.3">
      <c r="B764" s="15" t="s">
        <v>21</v>
      </c>
      <c r="C764" s="10" t="s">
        <v>603</v>
      </c>
      <c r="D764" s="10" t="s">
        <v>22</v>
      </c>
      <c r="E764" s="11">
        <v>0</v>
      </c>
      <c r="F764" s="11">
        <v>0</v>
      </c>
      <c r="G764" s="85">
        <v>0</v>
      </c>
      <c r="H764" s="81" t="e">
        <f t="shared" si="79"/>
        <v>#DIV/0!</v>
      </c>
    </row>
    <row r="765" spans="2:8" ht="45" hidden="1" customHeight="1" x14ac:dyDescent="0.3">
      <c r="B765" s="74" t="s">
        <v>320</v>
      </c>
      <c r="C765" s="10" t="s">
        <v>743</v>
      </c>
      <c r="D765" s="10"/>
      <c r="E765" s="65">
        <f>E766</f>
        <v>0</v>
      </c>
      <c r="F765" s="65">
        <f>F766</f>
        <v>0</v>
      </c>
      <c r="G765" s="65">
        <f>G766</f>
        <v>0</v>
      </c>
      <c r="H765" s="81" t="e">
        <f t="shared" si="79"/>
        <v>#DIV/0!</v>
      </c>
    </row>
    <row r="766" spans="2:8" ht="45" hidden="1" customHeight="1" x14ac:dyDescent="0.3">
      <c r="B766" s="68" t="s">
        <v>21</v>
      </c>
      <c r="C766" s="10" t="s">
        <v>743</v>
      </c>
      <c r="D766" s="10" t="s">
        <v>22</v>
      </c>
      <c r="E766" s="65">
        <v>0</v>
      </c>
      <c r="F766" s="85">
        <v>0</v>
      </c>
      <c r="G766" s="85">
        <v>0</v>
      </c>
      <c r="H766" s="81" t="e">
        <f t="shared" si="79"/>
        <v>#DIV/0!</v>
      </c>
    </row>
    <row r="767" spans="2:8" ht="73.5" customHeight="1" x14ac:dyDescent="0.3">
      <c r="B767" s="68" t="s">
        <v>723</v>
      </c>
      <c r="C767" s="17" t="s">
        <v>784</v>
      </c>
      <c r="D767" s="10"/>
      <c r="E767" s="65">
        <f>E768</f>
        <v>461.1</v>
      </c>
      <c r="F767" s="65">
        <f>F768</f>
        <v>461.1</v>
      </c>
      <c r="G767" s="65">
        <f>G768</f>
        <v>461.1</v>
      </c>
      <c r="H767" s="81">
        <f t="shared" si="79"/>
        <v>100</v>
      </c>
    </row>
    <row r="768" spans="2:8" ht="45" customHeight="1" x14ac:dyDescent="0.3">
      <c r="B768" s="68" t="s">
        <v>21</v>
      </c>
      <c r="C768" s="17" t="s">
        <v>784</v>
      </c>
      <c r="D768" s="10" t="s">
        <v>22</v>
      </c>
      <c r="E768" s="65">
        <v>461.1</v>
      </c>
      <c r="F768" s="85">
        <v>461.1</v>
      </c>
      <c r="G768" s="85">
        <v>461.1</v>
      </c>
      <c r="H768" s="81">
        <f t="shared" si="79"/>
        <v>100</v>
      </c>
    </row>
    <row r="769" spans="2:8" ht="45" customHeight="1" x14ac:dyDescent="0.3">
      <c r="B769" s="83" t="s">
        <v>428</v>
      </c>
      <c r="C769" s="9" t="s">
        <v>786</v>
      </c>
      <c r="D769" s="10"/>
      <c r="E769" s="65">
        <f>E770</f>
        <v>10.4</v>
      </c>
      <c r="F769" s="85">
        <f>E769</f>
        <v>10.4</v>
      </c>
      <c r="G769" s="85">
        <f>G770</f>
        <v>10.4</v>
      </c>
      <c r="H769" s="81">
        <f t="shared" si="79"/>
        <v>100</v>
      </c>
    </row>
    <row r="770" spans="2:8" ht="45" customHeight="1" x14ac:dyDescent="0.3">
      <c r="B770" s="71" t="s">
        <v>21</v>
      </c>
      <c r="C770" s="9" t="s">
        <v>786</v>
      </c>
      <c r="D770" s="10" t="s">
        <v>22</v>
      </c>
      <c r="E770" s="65">
        <v>10.4</v>
      </c>
      <c r="F770" s="85">
        <v>10.4</v>
      </c>
      <c r="G770" s="85">
        <v>10.4</v>
      </c>
      <c r="H770" s="81">
        <f t="shared" si="79"/>
        <v>100</v>
      </c>
    </row>
    <row r="771" spans="2:8" ht="60" customHeight="1" x14ac:dyDescent="0.3">
      <c r="B771" s="15" t="s">
        <v>572</v>
      </c>
      <c r="C771" s="10" t="s">
        <v>610</v>
      </c>
      <c r="D771" s="10"/>
      <c r="E771" s="11">
        <f>E772</f>
        <v>576.79999999999995</v>
      </c>
      <c r="F771" s="11">
        <f>F772</f>
        <v>576.79999999999995</v>
      </c>
      <c r="G771" s="65">
        <f>G772</f>
        <v>0</v>
      </c>
      <c r="H771" s="81">
        <f t="shared" si="79"/>
        <v>0</v>
      </c>
    </row>
    <row r="772" spans="2:8" ht="45" customHeight="1" x14ac:dyDescent="0.3">
      <c r="B772" s="15" t="s">
        <v>21</v>
      </c>
      <c r="C772" s="10" t="s">
        <v>610</v>
      </c>
      <c r="D772" s="10" t="s">
        <v>22</v>
      </c>
      <c r="E772" s="65">
        <v>576.79999999999995</v>
      </c>
      <c r="F772" s="85">
        <v>576.79999999999995</v>
      </c>
      <c r="G772" s="85">
        <v>0</v>
      </c>
      <c r="H772" s="81">
        <f t="shared" si="79"/>
        <v>0</v>
      </c>
    </row>
    <row r="773" spans="2:8" ht="30" customHeight="1" x14ac:dyDescent="0.3">
      <c r="B773" s="68" t="s">
        <v>283</v>
      </c>
      <c r="C773" s="10" t="s">
        <v>799</v>
      </c>
      <c r="D773" s="10"/>
      <c r="E773" s="65">
        <f>E774</f>
        <v>2652.3</v>
      </c>
      <c r="F773" s="65">
        <f>F774</f>
        <v>2652.3</v>
      </c>
      <c r="G773" s="65">
        <f>G774</f>
        <v>2652.3</v>
      </c>
      <c r="H773" s="81">
        <f t="shared" si="79"/>
        <v>100</v>
      </c>
    </row>
    <row r="774" spans="2:8" ht="45" customHeight="1" x14ac:dyDescent="0.3">
      <c r="B774" s="68" t="s">
        <v>21</v>
      </c>
      <c r="C774" s="10" t="s">
        <v>799</v>
      </c>
      <c r="D774" s="10" t="s">
        <v>22</v>
      </c>
      <c r="E774" s="65">
        <v>2652.3</v>
      </c>
      <c r="F774" s="85">
        <v>2652.3</v>
      </c>
      <c r="G774" s="85">
        <v>2652.3</v>
      </c>
      <c r="H774" s="81">
        <f t="shared" si="79"/>
        <v>100</v>
      </c>
    </row>
    <row r="775" spans="2:8" ht="150" hidden="1" customHeight="1" x14ac:dyDescent="0.3">
      <c r="B775" s="68" t="s">
        <v>671</v>
      </c>
      <c r="C775" s="10" t="s">
        <v>757</v>
      </c>
      <c r="D775" s="10"/>
      <c r="E775" s="65">
        <f>E776</f>
        <v>0</v>
      </c>
      <c r="F775" s="65">
        <f>F776</f>
        <v>0</v>
      </c>
      <c r="G775" s="65">
        <f>G776</f>
        <v>0</v>
      </c>
      <c r="H775" s="81" t="e">
        <f t="shared" si="79"/>
        <v>#DIV/0!</v>
      </c>
    </row>
    <row r="776" spans="2:8" ht="30" hidden="1" customHeight="1" x14ac:dyDescent="0.3">
      <c r="B776" s="68" t="s">
        <v>172</v>
      </c>
      <c r="C776" s="10" t="s">
        <v>757</v>
      </c>
      <c r="D776" s="10" t="s">
        <v>38</v>
      </c>
      <c r="E776" s="65">
        <v>0</v>
      </c>
      <c r="F776" s="85">
        <v>0</v>
      </c>
      <c r="G776" s="85">
        <v>0</v>
      </c>
      <c r="H776" s="81" t="e">
        <f t="shared" si="79"/>
        <v>#DIV/0!</v>
      </c>
    </row>
    <row r="777" spans="2:8" ht="78" customHeight="1" x14ac:dyDescent="0.3">
      <c r="B777" s="68" t="s">
        <v>717</v>
      </c>
      <c r="C777" s="10" t="s">
        <v>780</v>
      </c>
      <c r="D777" s="10"/>
      <c r="E777" s="65">
        <f>E778</f>
        <v>80</v>
      </c>
      <c r="F777" s="85">
        <f>E777</f>
        <v>80</v>
      </c>
      <c r="G777" s="85">
        <f>G778</f>
        <v>80</v>
      </c>
      <c r="H777" s="81">
        <f t="shared" si="79"/>
        <v>100</v>
      </c>
    </row>
    <row r="778" spans="2:8" ht="42.75" customHeight="1" x14ac:dyDescent="0.3">
      <c r="B778" s="15" t="s">
        <v>21</v>
      </c>
      <c r="C778" s="10" t="s">
        <v>780</v>
      </c>
      <c r="D778" s="10" t="s">
        <v>781</v>
      </c>
      <c r="E778" s="65">
        <v>80</v>
      </c>
      <c r="F778" s="85">
        <v>80</v>
      </c>
      <c r="G778" s="85">
        <v>80</v>
      </c>
      <c r="H778" s="81">
        <f t="shared" si="79"/>
        <v>100</v>
      </c>
    </row>
    <row r="779" spans="2:8" ht="60" customHeight="1" x14ac:dyDescent="0.3">
      <c r="B779" s="15" t="s">
        <v>611</v>
      </c>
      <c r="C779" s="10" t="s">
        <v>505</v>
      </c>
      <c r="D779" s="10"/>
      <c r="E779" s="11">
        <f>E780</f>
        <v>12.3</v>
      </c>
      <c r="F779" s="11">
        <f>F780</f>
        <v>12.3</v>
      </c>
      <c r="G779" s="65">
        <f>G780</f>
        <v>12.2</v>
      </c>
      <c r="H779" s="81">
        <f t="shared" si="79"/>
        <v>99.186991869918685</v>
      </c>
    </row>
    <row r="780" spans="2:8" ht="45" customHeight="1" x14ac:dyDescent="0.3">
      <c r="B780" s="15" t="s">
        <v>21</v>
      </c>
      <c r="C780" s="10" t="s">
        <v>505</v>
      </c>
      <c r="D780" s="10" t="s">
        <v>22</v>
      </c>
      <c r="E780" s="65">
        <v>12.3</v>
      </c>
      <c r="F780" s="85">
        <v>12.3</v>
      </c>
      <c r="G780" s="85">
        <v>12.2</v>
      </c>
      <c r="H780" s="81">
        <f t="shared" si="79"/>
        <v>99.186991869918685</v>
      </c>
    </row>
    <row r="781" spans="2:8" ht="30" customHeight="1" x14ac:dyDescent="0.3">
      <c r="B781" s="68" t="s">
        <v>597</v>
      </c>
      <c r="C781" s="10" t="s">
        <v>744</v>
      </c>
      <c r="D781" s="10"/>
      <c r="E781" s="65">
        <f>E782</f>
        <v>1692</v>
      </c>
      <c r="F781" s="65">
        <f>F782</f>
        <v>1692</v>
      </c>
      <c r="G781" s="65">
        <f>G782</f>
        <v>851.9</v>
      </c>
      <c r="H781" s="81">
        <f t="shared" si="79"/>
        <v>50.348699763593373</v>
      </c>
    </row>
    <row r="782" spans="2:8" ht="30" customHeight="1" x14ac:dyDescent="0.3">
      <c r="B782" s="68" t="s">
        <v>172</v>
      </c>
      <c r="C782" s="10" t="s">
        <v>744</v>
      </c>
      <c r="D782" s="10" t="s">
        <v>38</v>
      </c>
      <c r="E782" s="65">
        <v>1692</v>
      </c>
      <c r="F782" s="85">
        <v>1692</v>
      </c>
      <c r="G782" s="85">
        <v>851.9</v>
      </c>
      <c r="H782" s="81">
        <f t="shared" si="79"/>
        <v>50.348699763593373</v>
      </c>
    </row>
    <row r="783" spans="2:8" ht="30" customHeight="1" x14ac:dyDescent="0.3">
      <c r="B783" s="15" t="s">
        <v>537</v>
      </c>
      <c r="C783" s="10" t="s">
        <v>614</v>
      </c>
      <c r="D783" s="10"/>
      <c r="E783" s="11">
        <f>E784</f>
        <v>60.7</v>
      </c>
      <c r="F783" s="11">
        <f>F784</f>
        <v>60.7</v>
      </c>
      <c r="G783" s="65">
        <f>G784</f>
        <v>8.8000000000000007</v>
      </c>
      <c r="H783" s="81">
        <f t="shared" si="79"/>
        <v>14.497528830313014</v>
      </c>
    </row>
    <row r="784" spans="2:8" ht="30" customHeight="1" x14ac:dyDescent="0.3">
      <c r="B784" s="15" t="s">
        <v>172</v>
      </c>
      <c r="C784" s="10" t="s">
        <v>614</v>
      </c>
      <c r="D784" s="10" t="s">
        <v>38</v>
      </c>
      <c r="E784" s="65">
        <v>60.7</v>
      </c>
      <c r="F784" s="85">
        <v>60.7</v>
      </c>
      <c r="G784" s="65">
        <v>8.8000000000000007</v>
      </c>
      <c r="H784" s="81">
        <f t="shared" si="79"/>
        <v>14.497528830313014</v>
      </c>
    </row>
    <row r="785" spans="2:8" ht="29.25" customHeight="1" x14ac:dyDescent="0.3">
      <c r="B785" s="15"/>
      <c r="C785" s="10"/>
      <c r="D785" s="10"/>
      <c r="E785" s="28"/>
    </row>
    <row r="786" spans="2:8" ht="12.75" customHeight="1" x14ac:dyDescent="0.3">
      <c r="B786" s="15"/>
      <c r="C786" s="10"/>
      <c r="D786" s="10"/>
      <c r="E786" s="28"/>
    </row>
    <row r="787" spans="2:8" ht="18" customHeight="1" x14ac:dyDescent="0.3">
      <c r="B787" s="48" t="s">
        <v>813</v>
      </c>
      <c r="C787" s="46"/>
      <c r="D787" s="47"/>
    </row>
    <row r="788" spans="2:8" ht="18" customHeight="1" x14ac:dyDescent="0.3">
      <c r="B788" s="48" t="s">
        <v>0</v>
      </c>
      <c r="C788" s="46"/>
      <c r="D788" s="47"/>
    </row>
    <row r="789" spans="2:8" ht="18" customHeight="1" x14ac:dyDescent="0.3">
      <c r="B789" s="48" t="s">
        <v>50</v>
      </c>
      <c r="C789" s="49"/>
      <c r="E789" s="50"/>
      <c r="G789" s="105" t="s">
        <v>296</v>
      </c>
      <c r="H789" s="105"/>
    </row>
  </sheetData>
  <mergeCells count="19">
    <mergeCell ref="G789:H789"/>
    <mergeCell ref="F1:H1"/>
    <mergeCell ref="F2:H2"/>
    <mergeCell ref="F3:H3"/>
    <mergeCell ref="F4:H4"/>
    <mergeCell ref="F5:H5"/>
    <mergeCell ref="A11:A12"/>
    <mergeCell ref="B11:B12"/>
    <mergeCell ref="C11:D11"/>
    <mergeCell ref="E11:E12"/>
    <mergeCell ref="A7:H9"/>
    <mergeCell ref="G11:G12"/>
    <mergeCell ref="H11:H12"/>
    <mergeCell ref="F11:F12"/>
    <mergeCell ref="C1:E1"/>
    <mergeCell ref="C2:E2"/>
    <mergeCell ref="C3:E3"/>
    <mergeCell ref="C4:E4"/>
    <mergeCell ref="C5:E5"/>
  </mergeCells>
  <pageMargins left="0.78740157480314965" right="0.78740157480314965" top="1.1811023622047245" bottom="0.39370078740157483" header="3.937007874015748E-2" footer="3.937007874015748E-2"/>
  <pageSetup paperSize="9" scale="7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Лист2</vt:lpstr>
      <vt:lpstr>Лист2 (2)</vt:lpstr>
      <vt:lpstr>28.03.2022</vt:lpstr>
      <vt:lpstr>'28.03.2022'!Область_печати</vt:lpstr>
    </vt:vector>
  </TitlesOfParts>
  <Company>1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Nastya</cp:lastModifiedBy>
  <cp:lastPrinted>2023-03-27T08:19:40Z</cp:lastPrinted>
  <dcterms:created xsi:type="dcterms:W3CDTF">2014-04-17T11:26:13Z</dcterms:created>
  <dcterms:modified xsi:type="dcterms:W3CDTF">2023-03-27T11:54:58Z</dcterms:modified>
</cp:coreProperties>
</file>